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965be6021a819911/Documents/Bix and Assendon Council/Bix and Assendon Council/Accounts/Budgets/"/>
    </mc:Choice>
  </mc:AlternateContent>
  <xr:revisionPtr revIDLastSave="29" documentId="8_{F8410EAF-B699-470C-BC6B-F8F30CC884D7}" xr6:coauthVersionLast="47" xr6:coauthVersionMax="47" xr10:uidLastSave="{1978C982-D5CB-4306-90B6-08A57B6486ED}"/>
  <bookViews>
    <workbookView xWindow="-108" yWindow="-108" windowWidth="23256" windowHeight="12456" firstSheet="2" activeTab="4" xr2:uid="{924D7290-B555-4510-9871-0AE91C190D19}"/>
  </bookViews>
  <sheets>
    <sheet name="2024-25" sheetId="1" r:id="rId1"/>
    <sheet name="2025-2026" sheetId="2" r:id="rId2"/>
    <sheet name="CIL 23-24" sheetId="5" r:id="rId3"/>
    <sheet name="CIL 2024" sheetId="6" r:id="rId4"/>
    <sheet name="2026-2027" sheetId="7" r:id="rId5"/>
  </sheets>
  <definedNames>
    <definedName name="_xlnm.Print_Area" localSheetId="0">'2024-25'!$A$1:$E$49</definedName>
    <definedName name="_xlnm.Print_Area" localSheetId="1">'2025-2026'!$A$1:$E$49</definedName>
    <definedName name="_xlnm.Print_Area" localSheetId="2">'CIL 23-24'!$A$1:$G$50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7" l="1"/>
  <c r="G33" i="7"/>
  <c r="G25" i="7"/>
  <c r="G43" i="7" s="1"/>
  <c r="G15" i="7"/>
  <c r="I15" i="7"/>
  <c r="I43" i="7" l="1"/>
  <c r="E15" i="7"/>
  <c r="E43" i="7"/>
  <c r="E49" i="7"/>
  <c r="B49" i="7"/>
  <c r="B43" i="7"/>
  <c r="C19" i="7"/>
  <c r="C43" i="7" s="1"/>
  <c r="C15" i="7"/>
  <c r="B15" i="7"/>
  <c r="F29" i="5"/>
  <c r="F39" i="5" s="1"/>
  <c r="F20" i="5"/>
  <c r="F41" i="5" s="1"/>
  <c r="E45" i="7" l="1"/>
  <c r="E46" i="7" s="1"/>
  <c r="E51" i="7" s="1"/>
  <c r="B45" i="7"/>
  <c r="B46" i="7" s="1"/>
  <c r="B51" i="7" s="1"/>
  <c r="I45" i="7"/>
  <c r="I46" i="7" s="1"/>
  <c r="I51" i="7" s="1"/>
  <c r="F43" i="5"/>
  <c r="C17" i="2" l="1"/>
  <c r="B43" i="2"/>
  <c r="B37" i="2"/>
  <c r="B39" i="2" s="1"/>
  <c r="B40" i="2" s="1"/>
  <c r="B45" i="2" s="1"/>
  <c r="B13" i="2"/>
  <c r="D43" i="2"/>
  <c r="D37" i="2"/>
  <c r="C37" i="2"/>
  <c r="D13" i="2"/>
  <c r="C13" i="2"/>
  <c r="B13" i="1"/>
  <c r="B37" i="1"/>
  <c r="B39" i="1"/>
  <c r="B40" i="1"/>
  <c r="B43" i="1"/>
  <c r="B45" i="1"/>
  <c r="D43" i="1"/>
  <c r="C37" i="1"/>
  <c r="C13" i="1"/>
  <c r="D37" i="1"/>
  <c r="D13" i="1"/>
  <c r="D39" i="1"/>
  <c r="D40" i="1"/>
  <c r="D45" i="1"/>
  <c r="D39" i="2" l="1"/>
  <c r="D40" i="2" s="1"/>
  <c r="D45" i="2" s="1"/>
</calcChain>
</file>

<file path=xl/sharedStrings.xml><?xml version="1.0" encoding="utf-8"?>
<sst xmlns="http://schemas.openxmlformats.org/spreadsheetml/2006/main" count="268" uniqueCount="150">
  <si>
    <t>Receipts</t>
  </si>
  <si>
    <t>Estimated end of year position</t>
  </si>
  <si>
    <t>NOTES</t>
  </si>
  <si>
    <t>Precept</t>
  </si>
  <si>
    <t>Interest</t>
  </si>
  <si>
    <t>Allotment rent</t>
  </si>
  <si>
    <t>VAT refund</t>
  </si>
  <si>
    <t>Total Receipts</t>
  </si>
  <si>
    <t xml:space="preserve">Payments </t>
  </si>
  <si>
    <t>Admin</t>
  </si>
  <si>
    <t>Clerk's Salary/office rent</t>
  </si>
  <si>
    <t>Councillor training</t>
  </si>
  <si>
    <t>Audit</t>
  </si>
  <si>
    <t>Insurance (increase adding 2 VAS)</t>
  </si>
  <si>
    <t>Village Maintenance</t>
  </si>
  <si>
    <t>Grass Cutting Etc. (Wyatt &amp; HTC)</t>
  </si>
  <si>
    <t>Maintenance incl. Alottments + deb</t>
  </si>
  <si>
    <t>Donations/grants</t>
  </si>
  <si>
    <t xml:space="preserve">S137 (including subs) </t>
  </si>
  <si>
    <t>Comet Buses</t>
  </si>
  <si>
    <t>Future projects</t>
  </si>
  <si>
    <t>Traffic calming</t>
  </si>
  <si>
    <t>AOB (needs to be named)</t>
  </si>
  <si>
    <t>TBC</t>
  </si>
  <si>
    <t>Total Expenditure &amp; Cap Exp</t>
  </si>
  <si>
    <t>Website/online commnications, consultant fee and (dotesay etc)</t>
  </si>
  <si>
    <t>Grants</t>
  </si>
  <si>
    <t>Budget 2023/2024</t>
  </si>
  <si>
    <t>TBC Henley 420 for triangle</t>
  </si>
  <si>
    <t>Notice board</t>
  </si>
  <si>
    <t>Jubillee cont.</t>
  </si>
  <si>
    <t>Bank balance carried forward</t>
  </si>
  <si>
    <t>Reserves</t>
  </si>
  <si>
    <t>Income less expenditure</t>
  </si>
  <si>
    <t>Closing balance forecast</t>
  </si>
  <si>
    <t>Balance after reserves</t>
  </si>
  <si>
    <t>CIL in bank account</t>
  </si>
  <si>
    <t>General 1/3rd of precept</t>
  </si>
  <si>
    <t xml:space="preserve">CIL is within bank balance </t>
  </si>
  <si>
    <t>CIL held by SODC</t>
  </si>
  <si>
    <t>Additional Reserves - CIL payment (SODC to keep now)</t>
  </si>
  <si>
    <t>Signed Chair ……………………………………………………</t>
  </si>
  <si>
    <t>Bank balance carried forward estimate</t>
  </si>
  <si>
    <t>Summary of Receipts and Payments Account for Year Ending 31 March 2024</t>
  </si>
  <si>
    <t>Budget 2024 - 2025</t>
  </si>
  <si>
    <t>Reserve</t>
  </si>
  <si>
    <t>Less expenditure in 2023/24 (no Jubilee)</t>
  </si>
  <si>
    <t>Plus employment review</t>
  </si>
  <si>
    <t>Events</t>
  </si>
  <si>
    <t>Grant</t>
  </si>
  <si>
    <t>increased hours min 6hrs?? 5484.96 Plus NALC % inc 7? 5869</t>
  </si>
  <si>
    <t>Tbc new supplier. Continuation of old email addresses for a period. Some costs transferred to clerks salary as doing teh work.</t>
  </si>
  <si>
    <t>How many residents benefit? To decide again next year</t>
  </si>
  <si>
    <t>New grants process</t>
  </si>
  <si>
    <t>Most expense should be budgetted</t>
  </si>
  <si>
    <t>New cllrs need to do more</t>
  </si>
  <si>
    <t>Budget 2024/2025</t>
  </si>
  <si>
    <t>Agreed at meeting Nov 23</t>
  </si>
  <si>
    <t>Add defibrillator need new cabinet 750 and ongoing 125</t>
  </si>
  <si>
    <t xml:space="preserve">                                                                                                                                                                                                                                                                                                                                                                                                                                                                                                                                                                                                                                                                                                                        </t>
  </si>
  <si>
    <t>6 hours per week - SCP27 - £19.20 per hour</t>
  </si>
  <si>
    <t>allowing for inflation increase</t>
  </si>
  <si>
    <t>Website/online communications, consultant fee and (dotesay etc)</t>
  </si>
  <si>
    <t>To recheck</t>
  </si>
  <si>
    <t>Donation to PCC</t>
  </si>
  <si>
    <t>Budget 2025/2026</t>
  </si>
  <si>
    <t>VAT TO RECLAIM 24-25</t>
  </si>
  <si>
    <t>2 new larger noticeboards</t>
  </si>
  <si>
    <t>mobile phone/stationery/mileage</t>
  </si>
  <si>
    <t>Check payments for 24-25</t>
  </si>
  <si>
    <t>Actual To 18  Dec 24</t>
  </si>
  <si>
    <t>Admin/Clerk Expenses/software subs/mobile</t>
  </si>
  <si>
    <t>new internal auditor include interim audit</t>
  </si>
  <si>
    <t>DRAFT</t>
  </si>
  <si>
    <t>Budget 2025-26</t>
  </si>
  <si>
    <t>£7,603.20*</t>
  </si>
  <si>
    <t>Community Infrastructure Levy (CIL) Annual Report</t>
  </si>
  <si>
    <t xml:space="preserve">Name of Local Council: </t>
  </si>
  <si>
    <t>Bix and Assendon Parish Council</t>
  </si>
  <si>
    <t xml:space="preserve">Financial Year: </t>
  </si>
  <si>
    <t>2023/24</t>
  </si>
  <si>
    <t>This report is to be completed in line with the following legislation:
Regulation 121B (a re-enactment of regulation 62A inserted by the 2019 Regulations) of The Community Infrastructure Levy Regulations 2010 (as amended) Section 151 of the Local Government Act 1972 Accounts and Audit (England) Regulations 2011.</t>
  </si>
  <si>
    <t xml:space="preserve">
A town or parish council must prepare a report for any financial year ("the reported year") in which it received CIL receipts.</t>
  </si>
  <si>
    <r>
      <t xml:space="preserve">Town or parish councils that have retained CIL funds from previous years must also provide a report, this should confirm if the funds have been retained for a further year or details of expenditure of the funds.
Reports must be produced and submitted to </t>
    </r>
    <r>
      <rPr>
        <b/>
        <sz val="10"/>
        <rFont val="Arial"/>
        <family val="2"/>
      </rPr>
      <t>South Oxfordshire</t>
    </r>
    <r>
      <rPr>
        <b/>
        <sz val="10"/>
        <color rgb="FFFF0000"/>
        <rFont val="Arial"/>
        <family val="2"/>
      </rPr>
      <t xml:space="preserve"> </t>
    </r>
    <r>
      <rPr>
        <b/>
        <sz val="10"/>
        <color theme="1"/>
        <rFont val="Arial"/>
        <family val="2"/>
      </rPr>
      <t>District Council by 31st December 2024 latest.</t>
    </r>
  </si>
  <si>
    <t>Total CIL retained from previous years:</t>
  </si>
  <si>
    <t>(A)</t>
  </si>
  <si>
    <t xml:space="preserve">Expenditure this financial year of CIL retained from previous years </t>
  </si>
  <si>
    <t xml:space="preserve">Item of expenditure </t>
  </si>
  <si>
    <t>Expenditure Amount:</t>
  </si>
  <si>
    <t>Total (Calculates automatically if figures input electronically)</t>
  </si>
  <si>
    <t>(B)</t>
  </si>
  <si>
    <r>
      <t xml:space="preserve">Total CIL Received this financial year </t>
    </r>
    <r>
      <rPr>
        <b/>
        <sz val="12"/>
        <color theme="1"/>
        <rFont val="Arial"/>
        <family val="2"/>
      </rPr>
      <t>(2023/24) March 2023 to 1st April 2024</t>
    </r>
    <r>
      <rPr>
        <sz val="12"/>
        <color theme="1"/>
        <rFont val="Arial"/>
        <family val="2"/>
      </rPr>
      <t xml:space="preserve"> :</t>
    </r>
  </si>
  <si>
    <t>(C)</t>
  </si>
  <si>
    <t xml:space="preserve">Expenditure of CIL which was received this financial year </t>
  </si>
  <si>
    <t>Item of expenditure</t>
  </si>
  <si>
    <t>Total:</t>
  </si>
  <si>
    <t>(D)</t>
  </si>
  <si>
    <r>
      <t xml:space="preserve">Details of any notices received in accordance with </t>
    </r>
    <r>
      <rPr>
        <b/>
        <sz val="12"/>
        <color theme="1"/>
        <rFont val="Arial"/>
        <family val="2"/>
      </rPr>
      <t>Regulation 59E</t>
    </r>
    <r>
      <rPr>
        <sz val="12"/>
        <color theme="1"/>
        <rFont val="Arial"/>
        <family val="2"/>
      </rPr>
      <t xml:space="preserve"> (see notes below)</t>
    </r>
  </si>
  <si>
    <t>Value of CIL receipts subject to notices served in the financial year:</t>
  </si>
  <si>
    <t>(E)</t>
  </si>
  <si>
    <t>Value of CIL receipts subject to notices which has been repaid to the charging authority during the financial year:</t>
  </si>
  <si>
    <t>(F)</t>
  </si>
  <si>
    <t>Value of CIL receipts subject to notices which have not been paid to the charging authority:</t>
  </si>
  <si>
    <t>(G)</t>
  </si>
  <si>
    <r>
      <t xml:space="preserve">Current financial year </t>
    </r>
    <r>
      <rPr>
        <b/>
        <sz val="12"/>
        <color theme="1"/>
        <rFont val="Arial"/>
        <family val="2"/>
      </rPr>
      <t>(2023/24)</t>
    </r>
    <r>
      <rPr>
        <sz val="12"/>
        <color theme="1"/>
        <rFont val="Arial"/>
        <family val="2"/>
      </rPr>
      <t xml:space="preserve"> CIL receipts retained at year end:
(H = C minus D). </t>
    </r>
  </si>
  <si>
    <t>(H)</t>
  </si>
  <si>
    <t xml:space="preserve">CIL receipts from previous years retained at year end:
(I = A minus B).  </t>
  </si>
  <si>
    <t>(I)</t>
  </si>
  <si>
    <t xml:space="preserve">Total value of CIL receipts retained at year end:
(J = H plus I minus F). </t>
  </si>
  <si>
    <t>(J)</t>
  </si>
  <si>
    <t xml:space="preserve">Signed:  </t>
  </si>
  <si>
    <t>Denise Corney</t>
  </si>
  <si>
    <t>Name:</t>
  </si>
  <si>
    <t>Position:</t>
  </si>
  <si>
    <t>Clerk</t>
  </si>
  <si>
    <t>Date:</t>
  </si>
  <si>
    <t>20th December 2024</t>
  </si>
  <si>
    <t>Notes:</t>
  </si>
  <si>
    <t>Regulation 59E covers notices served by South Oxfordshire District Council on Town or Parish Council's requiring it to repay some or all of the CIL receipts where SODC believes some or all of the CIL received by the Town or Parish Council has not been spent in accordance with the regulations as stated in Regulation 59C.</t>
  </si>
  <si>
    <t>For further guidance on the CIL Regulations please refer to Gov.uk - Community Infrastructure Levy</t>
  </si>
  <si>
    <t>Paid</t>
  </si>
  <si>
    <t>Budget 2026/2027</t>
  </si>
  <si>
    <t>Maintenance defibrillator</t>
  </si>
  <si>
    <t>Theresa Goss internal auditor (includes interim audit)</t>
  </si>
  <si>
    <t>mobile phone/stationery/mileage - Lebara Mobile £5.00 per month; stationery £200 per year (ink cartridges, paper) ; new laptop recommended by auditor £450.00</t>
  </si>
  <si>
    <t xml:space="preserve">CIL Money received </t>
  </si>
  <si>
    <t>Actual to 30th October 2025</t>
  </si>
  <si>
    <t>SODC grant for PCC</t>
  </si>
  <si>
    <t>CIL received.  Restrictions apply to spend</t>
  </si>
  <si>
    <t>Completed transfer to PCC</t>
  </si>
  <si>
    <t>Interest to 30th October</t>
  </si>
  <si>
    <t>None - new project for allotments to progress</t>
  </si>
  <si>
    <t>Precept received</t>
  </si>
  <si>
    <t>6 hours per weeks at £19.81 per hour</t>
  </si>
  <si>
    <t>Recommend that Councillors attend one training session per year.</t>
  </si>
  <si>
    <t>Subsription OALC and SLCC</t>
  </si>
  <si>
    <t>MS365 subscription</t>
  </si>
  <si>
    <t>Constant Contact subscription annual</t>
  </si>
  <si>
    <t>GDPR direct debit annual</t>
  </si>
  <si>
    <t>Triangle cutting Henley Town Council included at 420</t>
  </si>
  <si>
    <t>CIL</t>
  </si>
  <si>
    <t>Allotments renovation</t>
  </si>
  <si>
    <t>cycle path to Henley</t>
  </si>
  <si>
    <t>No CIL held by SODC at 30th October 2025</t>
  </si>
  <si>
    <t>Church to village hall path</t>
  </si>
  <si>
    <t>CIL and Grants</t>
  </si>
  <si>
    <t>SIDS fixings and maintenance</t>
  </si>
  <si>
    <t>Bank Charges</t>
  </si>
  <si>
    <t>Proposed precept subject to review and approval</t>
  </si>
  <si>
    <t>VAT  RECLAIM 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</si>
</sst>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0;[Red]\(#,##0.00\)"/>
    <numFmt numFmtId="165" formatCode="&quot;£&quot;#,##0.00_);[Red]\(&quot;£&quot;#,##0.00\)"/>
  </numFmts>
  <fonts count="33" x14ac:knownFonts="1">
    <font>
      <sz val="11"/>
      <color theme="1"/>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sz val="10"/>
      <color rgb="FF002060"/>
      <name val="Calibri"/>
      <family val="2"/>
      <scheme val="minor"/>
    </font>
    <font>
      <sz val="10"/>
      <name val="Calibri"/>
      <family val="2"/>
      <scheme val="minor"/>
    </font>
    <font>
      <b/>
      <sz val="10"/>
      <color rgb="FFFF0000"/>
      <name val="Calibri"/>
      <family val="2"/>
      <scheme val="minor"/>
    </font>
    <font>
      <b/>
      <u/>
      <sz val="10"/>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4"/>
      <color theme="1"/>
      <name val="Arial"/>
      <family val="2"/>
    </font>
    <font>
      <sz val="24"/>
      <color theme="1"/>
      <name val="Arial"/>
      <family val="2"/>
    </font>
    <font>
      <sz val="24"/>
      <color theme="1"/>
      <name val="Calibri"/>
      <family val="2"/>
      <scheme val="minor"/>
    </font>
    <font>
      <sz val="12"/>
      <color theme="1"/>
      <name val="Arial"/>
      <family val="2"/>
    </font>
    <font>
      <b/>
      <sz val="12"/>
      <color theme="1"/>
      <name val="Arial"/>
      <family val="2"/>
    </font>
    <font>
      <b/>
      <sz val="10"/>
      <color theme="1"/>
      <name val="Arial"/>
      <family val="2"/>
    </font>
    <font>
      <sz val="10"/>
      <color theme="1"/>
      <name val="Arial"/>
      <family val="2"/>
    </font>
    <font>
      <b/>
      <sz val="10"/>
      <name val="Arial"/>
      <family val="2"/>
    </font>
    <font>
      <b/>
      <sz val="10"/>
      <color rgb="FFFF0000"/>
      <name val="Arial"/>
      <family val="2"/>
    </font>
    <font>
      <sz val="12"/>
      <color rgb="FFFF0000"/>
      <name val="Arial"/>
      <family val="2"/>
    </font>
    <font>
      <u/>
      <sz val="12"/>
      <color theme="1"/>
      <name val="Arial"/>
      <family val="2"/>
    </font>
    <font>
      <i/>
      <sz val="12"/>
      <color theme="1"/>
      <name val="Arial"/>
      <family val="2"/>
    </font>
    <font>
      <sz val="24"/>
      <color theme="1"/>
      <name val="Segoe Script"/>
      <family val="4"/>
    </font>
    <font>
      <u/>
      <sz val="10"/>
      <color theme="10"/>
      <name val="Arial"/>
      <family val="2"/>
    </font>
    <font>
      <sz val="11"/>
      <color rgb="FF212529"/>
      <name val="Arial"/>
      <family val="2"/>
    </font>
    <font>
      <sz val="8"/>
      <color theme="1"/>
      <name val="Calibri"/>
      <family val="2"/>
      <scheme val="minor"/>
    </font>
    <font>
      <sz val="8"/>
      <color rgb="FF002060"/>
      <name val="Calibri"/>
      <family val="2"/>
      <scheme val="minor"/>
    </font>
    <font>
      <sz val="8"/>
      <name val="Calibri"/>
      <family val="2"/>
      <scheme val="minor"/>
    </font>
    <font>
      <b/>
      <sz val="8"/>
      <color rgb="FFFF0000"/>
      <name val="Calibri"/>
      <family val="2"/>
      <scheme val="minor"/>
    </font>
    <font>
      <b/>
      <sz val="8"/>
      <color theme="1"/>
      <name val="Calibri"/>
      <family val="2"/>
      <scheme val="minor"/>
    </font>
    <font>
      <b/>
      <u/>
      <sz val="8"/>
      <color theme="1"/>
      <name val="Calibri"/>
      <family val="2"/>
      <scheme val="minor"/>
    </font>
    <font>
      <sz val="8"/>
      <color rgb="FFFF0000"/>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s>
  <borders count="9">
    <border>
      <left/>
      <right/>
      <top/>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32">
    <xf numFmtId="0" fontId="0" fillId="0" borderId="0" xfId="0"/>
    <xf numFmtId="4" fontId="1" fillId="2" borderId="0" xfId="0" applyNumberFormat="1" applyFont="1" applyFill="1" applyAlignment="1">
      <alignment horizontal="center" vertical="top" wrapText="1"/>
    </xf>
    <xf numFmtId="0" fontId="2" fillId="0" borderId="0" xfId="0" applyFont="1" applyAlignment="1">
      <alignment vertical="top" wrapText="1"/>
    </xf>
    <xf numFmtId="0" fontId="2" fillId="0" borderId="0" xfId="0" applyFont="1" applyAlignment="1">
      <alignment wrapText="1"/>
    </xf>
    <xf numFmtId="0" fontId="1" fillId="2" borderId="0" xfId="0" applyFont="1" applyFill="1" applyAlignment="1">
      <alignment vertical="top" wrapText="1"/>
    </xf>
    <xf numFmtId="4" fontId="1" fillId="0" borderId="0" xfId="0" applyNumberFormat="1" applyFont="1" applyAlignment="1">
      <alignment horizontal="center" vertical="top" wrapText="1"/>
    </xf>
    <xf numFmtId="0" fontId="2" fillId="2" borderId="0" xfId="0" applyFont="1" applyFill="1" applyAlignment="1">
      <alignment vertical="top" wrapText="1"/>
    </xf>
    <xf numFmtId="4" fontId="2" fillId="2" borderId="0" xfId="0" applyNumberFormat="1" applyFont="1" applyFill="1" applyAlignment="1">
      <alignment vertical="top" wrapText="1"/>
    </xf>
    <xf numFmtId="0" fontId="4" fillId="0" borderId="0" xfId="0" applyFont="1" applyAlignment="1">
      <alignment vertical="top" wrapText="1"/>
    </xf>
    <xf numFmtId="4" fontId="3" fillId="2" borderId="0" xfId="0" applyNumberFormat="1" applyFont="1" applyFill="1" applyAlignment="1">
      <alignment horizontal="right" vertical="top" wrapText="1"/>
    </xf>
    <xf numFmtId="0" fontId="5" fillId="0" borderId="0" xfId="0" applyFont="1" applyAlignment="1">
      <alignment vertical="top" wrapText="1"/>
    </xf>
    <xf numFmtId="164" fontId="2" fillId="2" borderId="0" xfId="0" applyNumberFormat="1" applyFont="1" applyFill="1" applyAlignment="1">
      <alignment vertical="top" wrapText="1"/>
    </xf>
    <xf numFmtId="4" fontId="5" fillId="2" borderId="0" xfId="0" applyNumberFormat="1" applyFont="1" applyFill="1" applyAlignment="1">
      <alignment horizontal="right" vertical="top" wrapText="1"/>
    </xf>
    <xf numFmtId="0" fontId="2" fillId="2" borderId="0" xfId="0" applyFont="1" applyFill="1" applyAlignment="1">
      <alignment horizontal="right" vertical="top" wrapText="1"/>
    </xf>
    <xf numFmtId="4" fontId="1" fillId="2" borderId="0" xfId="0" applyNumberFormat="1" applyFont="1" applyFill="1" applyAlignment="1">
      <alignment horizontal="right" vertical="top" wrapText="1"/>
    </xf>
    <xf numFmtId="4" fontId="2" fillId="2" borderId="1" xfId="0" applyNumberFormat="1" applyFont="1" applyFill="1" applyBorder="1" applyAlignment="1">
      <alignment horizontal="right" vertical="top" wrapText="1"/>
    </xf>
    <xf numFmtId="4" fontId="2" fillId="2" borderId="0" xfId="0" applyNumberFormat="1" applyFont="1" applyFill="1" applyAlignment="1">
      <alignment horizontal="right" vertical="top" wrapText="1"/>
    </xf>
    <xf numFmtId="0" fontId="5" fillId="2" borderId="0" xfId="0" applyFont="1" applyFill="1" applyAlignment="1">
      <alignment horizontal="right" vertical="top" wrapText="1"/>
    </xf>
    <xf numFmtId="164" fontId="2" fillId="2" borderId="0" xfId="0" applyNumberFormat="1" applyFont="1" applyFill="1" applyAlignment="1">
      <alignment horizontal="right" vertical="top" wrapText="1"/>
    </xf>
    <xf numFmtId="0" fontId="2" fillId="0" borderId="0" xfId="0" applyFont="1" applyAlignment="1">
      <alignment horizontal="right" wrapText="1"/>
    </xf>
    <xf numFmtId="0" fontId="2" fillId="3" borderId="0" xfId="0" applyFont="1" applyFill="1" applyAlignment="1">
      <alignment vertical="top" wrapText="1"/>
    </xf>
    <xf numFmtId="4" fontId="2" fillId="4" borderId="0" xfId="0" applyNumberFormat="1" applyFont="1" applyFill="1" applyAlignment="1">
      <alignment horizontal="right" vertical="top" wrapText="1"/>
    </xf>
    <xf numFmtId="0" fontId="2" fillId="4" borderId="0" xfId="0" applyFont="1" applyFill="1" applyAlignment="1">
      <alignment horizontal="right" vertical="top" wrapText="1"/>
    </xf>
    <xf numFmtId="0" fontId="6" fillId="0" borderId="0" xfId="0" applyFont="1" applyAlignment="1">
      <alignment vertical="top" wrapText="1"/>
    </xf>
    <xf numFmtId="4" fontId="5" fillId="3" borderId="0" xfId="0" applyNumberFormat="1" applyFont="1" applyFill="1" applyAlignment="1">
      <alignment horizontal="right" vertical="top" wrapText="1"/>
    </xf>
    <xf numFmtId="4" fontId="2" fillId="3" borderId="0" xfId="0" applyNumberFormat="1" applyFont="1" applyFill="1" applyAlignment="1">
      <alignment horizontal="right" vertical="top" wrapText="1"/>
    </xf>
    <xf numFmtId="164" fontId="1" fillId="2" borderId="0" xfId="0" applyNumberFormat="1" applyFont="1" applyFill="1" applyAlignment="1">
      <alignment vertical="top" wrapText="1"/>
    </xf>
    <xf numFmtId="4" fontId="2" fillId="0" borderId="0" xfId="0" applyNumberFormat="1" applyFont="1" applyAlignment="1">
      <alignment wrapText="1"/>
    </xf>
    <xf numFmtId="164" fontId="7" fillId="2" borderId="0" xfId="0" applyNumberFormat="1" applyFont="1" applyFill="1" applyAlignment="1">
      <alignment vertical="top" wrapText="1"/>
    </xf>
    <xf numFmtId="4" fontId="1" fillId="2" borderId="0" xfId="0" applyNumberFormat="1" applyFont="1" applyFill="1" applyAlignment="1">
      <alignment horizontal="left" vertical="top" wrapText="1"/>
    </xf>
    <xf numFmtId="4" fontId="7" fillId="2" borderId="0" xfId="0" applyNumberFormat="1" applyFont="1" applyFill="1" applyAlignment="1">
      <alignment horizontal="right" vertical="top" wrapText="1"/>
    </xf>
    <xf numFmtId="164" fontId="7" fillId="2" borderId="0" xfId="0" applyNumberFormat="1" applyFont="1" applyFill="1" applyAlignment="1">
      <alignment horizontal="right" vertical="top" wrapText="1"/>
    </xf>
    <xf numFmtId="4" fontId="5" fillId="0" borderId="0" xfId="0" applyNumberFormat="1" applyFont="1" applyAlignment="1">
      <alignment horizontal="right" vertical="top" wrapText="1"/>
    </xf>
    <xf numFmtId="0" fontId="11" fillId="0" borderId="0" xfId="0" applyFont="1"/>
    <xf numFmtId="0" fontId="12" fillId="0" borderId="0" xfId="0" applyFont="1"/>
    <xf numFmtId="0" fontId="13" fillId="0" borderId="0" xfId="0" applyFont="1" applyAlignment="1">
      <alignment horizontal="center"/>
    </xf>
    <xf numFmtId="0" fontId="13" fillId="0" borderId="0" xfId="0" applyFont="1"/>
    <xf numFmtId="0" fontId="14" fillId="0" borderId="0" xfId="0" applyFont="1"/>
    <xf numFmtId="0" fontId="15" fillId="0" borderId="0" xfId="0" applyFont="1"/>
    <xf numFmtId="0" fontId="14" fillId="0" borderId="0" xfId="0" applyFont="1" applyAlignment="1">
      <alignment horizontal="center"/>
    </xf>
    <xf numFmtId="0" fontId="15" fillId="0" borderId="2" xfId="0" applyFont="1" applyBorder="1" applyAlignment="1">
      <alignment horizontal="center"/>
    </xf>
    <xf numFmtId="0" fontId="0" fillId="0" borderId="0" xfId="0" applyAlignment="1">
      <alignment horizontal="center"/>
    </xf>
    <xf numFmtId="0" fontId="9" fillId="0" borderId="0" xfId="0" applyFont="1"/>
    <xf numFmtId="0" fontId="0" fillId="0" borderId="0" xfId="0" applyAlignment="1">
      <alignment horizontal="left"/>
    </xf>
    <xf numFmtId="165" fontId="0" fillId="0" borderId="0" xfId="0" applyNumberFormat="1" applyAlignment="1">
      <alignment wrapText="1"/>
    </xf>
    <xf numFmtId="0" fontId="20" fillId="0" borderId="0" xfId="0" applyFont="1"/>
    <xf numFmtId="0" fontId="21" fillId="0" borderId="0" xfId="0" applyFont="1"/>
    <xf numFmtId="44" fontId="14" fillId="0" borderId="2" xfId="0" applyNumberFormat="1" applyFont="1" applyBorder="1"/>
    <xf numFmtId="44" fontId="14" fillId="0" borderId="4" xfId="0" applyNumberFormat="1" applyFont="1" applyBorder="1"/>
    <xf numFmtId="7" fontId="14" fillId="0" borderId="5" xfId="0" applyNumberFormat="1" applyFont="1" applyBorder="1"/>
    <xf numFmtId="44" fontId="14" fillId="0" borderId="5" xfId="0" applyNumberFormat="1" applyFont="1" applyBorder="1"/>
    <xf numFmtId="0" fontId="22" fillId="0" borderId="0" xfId="0" applyFont="1"/>
    <xf numFmtId="7" fontId="14" fillId="0" borderId="2" xfId="0" applyNumberFormat="1" applyFont="1" applyBorder="1"/>
    <xf numFmtId="0" fontId="14" fillId="0" borderId="0" xfId="0" applyFont="1" applyAlignment="1">
      <alignment horizontal="left" vertical="top" wrapText="1"/>
    </xf>
    <xf numFmtId="7" fontId="14" fillId="0" borderId="0" xfId="0" applyNumberFormat="1" applyFont="1"/>
    <xf numFmtId="0" fontId="0" fillId="0" borderId="0" xfId="0" applyAlignment="1">
      <alignment wrapText="1"/>
    </xf>
    <xf numFmtId="44" fontId="8" fillId="0" borderId="0" xfId="0" applyNumberFormat="1" applyFont="1"/>
    <xf numFmtId="0" fontId="14" fillId="0" borderId="0" xfId="0" applyFont="1" applyAlignment="1">
      <alignment vertical="center"/>
    </xf>
    <xf numFmtId="0" fontId="23" fillId="0" borderId="0" xfId="0" applyFont="1"/>
    <xf numFmtId="0" fontId="14" fillId="0" borderId="0" xfId="0" applyFont="1" applyAlignment="1">
      <alignment horizontal="left" vertical="top"/>
    </xf>
    <xf numFmtId="14" fontId="25" fillId="3" borderId="0" xfId="0" applyNumberFormat="1" applyFont="1" applyFill="1" applyAlignment="1">
      <alignment horizontal="left" vertical="center"/>
    </xf>
    <xf numFmtId="0" fontId="0" fillId="3" borderId="0" xfId="0" applyFill="1" applyAlignment="1">
      <alignment horizontal="left" vertical="center" wrapText="1"/>
    </xf>
    <xf numFmtId="0" fontId="25" fillId="3" borderId="0" xfId="0" applyFont="1" applyFill="1" applyAlignment="1">
      <alignment horizontal="left" vertical="center"/>
    </xf>
    <xf numFmtId="0" fontId="0" fillId="3" borderId="0" xfId="0" applyFill="1"/>
    <xf numFmtId="4" fontId="1" fillId="2" borderId="0" xfId="0" applyNumberFormat="1" applyFont="1" applyFill="1" applyAlignment="1">
      <alignment horizontal="center" vertical="top" wrapText="1"/>
    </xf>
    <xf numFmtId="0" fontId="2" fillId="0" borderId="0" xfId="0" applyFont="1" applyAlignment="1">
      <alignment horizontal="center" vertical="top" wrapText="1"/>
    </xf>
    <xf numFmtId="0" fontId="1" fillId="2" borderId="0" xfId="0" applyFont="1" applyFill="1" applyAlignment="1">
      <alignment horizontal="center" vertical="top" wrapText="1"/>
    </xf>
    <xf numFmtId="0" fontId="14" fillId="0" borderId="0" xfId="0" applyFont="1" applyAlignment="1">
      <alignment horizontal="left" vertical="top" wrapText="1"/>
    </xf>
    <xf numFmtId="0" fontId="16" fillId="0" borderId="0" xfId="0" applyFont="1" applyAlignment="1">
      <alignment horizontal="left" vertical="top" wrapText="1"/>
    </xf>
    <xf numFmtId="0" fontId="24" fillId="0" borderId="0" xfId="1" applyFont="1" applyAlignment="1">
      <alignment horizontal="left" vertical="top"/>
    </xf>
    <xf numFmtId="0" fontId="16" fillId="0" borderId="0" xfId="0" applyFont="1" applyAlignment="1">
      <alignment horizontal="center" vertical="center" wrapText="1"/>
    </xf>
    <xf numFmtId="0" fontId="17" fillId="0" borderId="0" xfId="0" applyFont="1" applyAlignment="1">
      <alignment horizontal="center"/>
    </xf>
    <xf numFmtId="0" fontId="17" fillId="0" borderId="3" xfId="0" applyFont="1" applyBorder="1" applyAlignment="1">
      <alignment horizontal="center"/>
    </xf>
    <xf numFmtId="0" fontId="16" fillId="0" borderId="0" xfId="0" applyFont="1" applyAlignment="1">
      <alignment horizontal="center" vertical="top" wrapText="1"/>
    </xf>
    <xf numFmtId="0" fontId="14" fillId="0" borderId="6" xfId="0" applyFont="1" applyBorder="1" applyAlignment="1">
      <alignment horizontal="left" vertical="top" wrapText="1"/>
    </xf>
    <xf numFmtId="0" fontId="2" fillId="0" borderId="0" xfId="0" applyFo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6" fillId="0" borderId="0" xfId="0" applyFont="1" applyAlignment="1">
      <alignment wrapText="1"/>
    </xf>
    <xf numFmtId="0" fontId="26" fillId="0" borderId="0" xfId="0" applyFont="1" applyFill="1" applyAlignment="1">
      <alignment vertical="top" wrapText="1"/>
    </xf>
    <xf numFmtId="0" fontId="26" fillId="0" borderId="0" xfId="0" applyFont="1" applyFill="1" applyAlignment="1">
      <alignment wrapText="1"/>
    </xf>
    <xf numFmtId="0" fontId="29" fillId="0" borderId="0" xfId="0" applyFont="1" applyAlignment="1">
      <alignment vertical="top" wrapText="1"/>
    </xf>
    <xf numFmtId="4" fontId="26" fillId="2" borderId="0" xfId="0" applyNumberFormat="1" applyFont="1" applyFill="1" applyAlignment="1">
      <alignment horizontal="right" vertical="top" wrapText="1"/>
    </xf>
    <xf numFmtId="4" fontId="30" fillId="0" borderId="0" xfId="0" applyNumberFormat="1" applyFont="1" applyAlignment="1">
      <alignment horizontal="center" vertical="top" wrapText="1"/>
    </xf>
    <xf numFmtId="4" fontId="26" fillId="5" borderId="0" xfId="0" applyNumberFormat="1" applyFont="1" applyFill="1" applyAlignment="1">
      <alignment horizontal="left" vertical="top" wrapText="1"/>
    </xf>
    <xf numFmtId="0" fontId="26" fillId="4" borderId="0" xfId="0" applyFont="1" applyFill="1" applyAlignment="1">
      <alignment wrapText="1"/>
    </xf>
    <xf numFmtId="2" fontId="26" fillId="0" borderId="0" xfId="0" applyNumberFormat="1" applyFont="1"/>
    <xf numFmtId="2" fontId="26" fillId="0" borderId="7" xfId="0" applyNumberFormat="1" applyFont="1" applyBorder="1" applyAlignment="1">
      <alignment vertical="top"/>
    </xf>
    <xf numFmtId="0" fontId="26" fillId="5" borderId="0" xfId="0" applyFont="1" applyFill="1" applyAlignment="1">
      <alignment vertical="top" wrapText="1"/>
    </xf>
    <xf numFmtId="4" fontId="26" fillId="0" borderId="0" xfId="0" applyNumberFormat="1" applyFont="1" applyAlignment="1">
      <alignment vertical="top" wrapText="1"/>
    </xf>
    <xf numFmtId="4" fontId="26" fillId="0" borderId="0" xfId="0" applyNumberFormat="1" applyFont="1" applyAlignment="1">
      <alignment horizontal="center" vertical="top" wrapText="1"/>
    </xf>
    <xf numFmtId="0" fontId="2" fillId="4" borderId="0" xfId="0" applyFont="1" applyFill="1" applyAlignment="1">
      <alignment horizontal="center" vertical="top" wrapText="1"/>
    </xf>
    <xf numFmtId="0" fontId="26" fillId="2" borderId="0" xfId="0" applyFont="1" applyFill="1" applyAlignment="1">
      <alignment vertical="top" wrapText="1"/>
    </xf>
    <xf numFmtId="0" fontId="30" fillId="2" borderId="0" xfId="0" applyFont="1" applyFill="1" applyAlignment="1">
      <alignment vertical="top" wrapText="1"/>
    </xf>
    <xf numFmtId="0" fontId="26" fillId="2" borderId="0" xfId="0" applyFont="1" applyFill="1" applyAlignment="1">
      <alignment wrapText="1"/>
    </xf>
    <xf numFmtId="4" fontId="26" fillId="2" borderId="0" xfId="0" applyNumberFormat="1" applyFont="1" applyFill="1" applyAlignment="1">
      <alignment vertical="top" wrapText="1"/>
    </xf>
    <xf numFmtId="164" fontId="31" fillId="2" borderId="0" xfId="0" applyNumberFormat="1" applyFont="1" applyFill="1" applyAlignment="1">
      <alignment vertical="top" wrapText="1"/>
    </xf>
    <xf numFmtId="4" fontId="30" fillId="2" borderId="0" xfId="0" applyNumberFormat="1" applyFont="1" applyFill="1" applyAlignment="1">
      <alignment horizontal="left" vertical="top" wrapText="1"/>
    </xf>
    <xf numFmtId="164" fontId="30" fillId="2" borderId="0" xfId="0" applyNumberFormat="1" applyFont="1" applyFill="1" applyAlignment="1">
      <alignment vertical="top" wrapText="1"/>
    </xf>
    <xf numFmtId="164" fontId="26" fillId="2" borderId="0" xfId="0" applyNumberFormat="1" applyFont="1" applyFill="1" applyAlignment="1">
      <alignment vertical="top" wrapText="1"/>
    </xf>
    <xf numFmtId="0" fontId="26" fillId="2" borderId="0" xfId="0" applyFont="1" applyFill="1" applyAlignment="1">
      <alignment horizontal="right" vertical="top" wrapText="1"/>
    </xf>
    <xf numFmtId="0" fontId="28" fillId="2" borderId="0" xfId="0" applyFont="1" applyFill="1" applyAlignment="1">
      <alignment horizontal="right" vertical="top" wrapText="1"/>
    </xf>
    <xf numFmtId="4" fontId="26" fillId="2" borderId="0" xfId="0" applyNumberFormat="1" applyFont="1" applyFill="1" applyAlignment="1">
      <alignment wrapText="1"/>
    </xf>
    <xf numFmtId="0" fontId="26" fillId="4" borderId="0" xfId="0" applyFont="1" applyFill="1" applyAlignment="1">
      <alignment horizontal="right" vertical="top" wrapText="1"/>
    </xf>
    <xf numFmtId="4" fontId="26" fillId="3" borderId="0" xfId="0" applyNumberFormat="1" applyFont="1" applyFill="1" applyAlignment="1">
      <alignment horizontal="right" vertical="top" wrapText="1"/>
    </xf>
    <xf numFmtId="4" fontId="26" fillId="4" borderId="0" xfId="0" applyNumberFormat="1" applyFont="1" applyFill="1" applyAlignment="1">
      <alignment horizontal="right" vertical="top" wrapText="1"/>
    </xf>
    <xf numFmtId="4" fontId="28" fillId="3" borderId="0" xfId="0" applyNumberFormat="1" applyFont="1" applyFill="1" applyAlignment="1">
      <alignment horizontal="right" vertical="top" wrapText="1"/>
    </xf>
    <xf numFmtId="4" fontId="28" fillId="2" borderId="0" xfId="0" applyNumberFormat="1" applyFont="1" applyFill="1" applyAlignment="1">
      <alignment horizontal="right" vertical="top" wrapText="1"/>
    </xf>
    <xf numFmtId="4" fontId="26" fillId="2" borderId="1" xfId="0" applyNumberFormat="1" applyFont="1" applyFill="1" applyBorder="1" applyAlignment="1">
      <alignment horizontal="right" vertical="top" wrapText="1"/>
    </xf>
    <xf numFmtId="0" fontId="30" fillId="2" borderId="0" xfId="0" applyFont="1" applyFill="1" applyAlignment="1">
      <alignment horizontal="center" vertical="top" wrapText="1"/>
    </xf>
    <xf numFmtId="0" fontId="26" fillId="0" borderId="0" xfId="0" applyFont="1" applyAlignment="1">
      <alignment horizontal="center" vertical="top" wrapText="1"/>
    </xf>
    <xf numFmtId="0" fontId="26" fillId="4" borderId="0" xfId="0" applyFont="1" applyFill="1" applyAlignment="1">
      <alignment horizontal="center" vertical="top" wrapText="1"/>
    </xf>
    <xf numFmtId="0" fontId="30" fillId="0" borderId="0" xfId="0" applyFont="1" applyAlignment="1">
      <alignment wrapText="1"/>
    </xf>
    <xf numFmtId="4" fontId="30" fillId="2" borderId="0" xfId="0" applyNumberFormat="1" applyFont="1" applyFill="1" applyAlignment="1">
      <alignment horizontal="right" vertical="top" wrapText="1"/>
    </xf>
    <xf numFmtId="2" fontId="26" fillId="4" borderId="0" xfId="0" applyNumberFormat="1" applyFont="1" applyFill="1"/>
    <xf numFmtId="4" fontId="28" fillId="4" borderId="0" xfId="0" applyNumberFormat="1" applyFont="1" applyFill="1" applyAlignment="1">
      <alignment horizontal="right" vertical="top" wrapText="1"/>
    </xf>
    <xf numFmtId="2" fontId="28" fillId="2" borderId="0" xfId="0" applyNumberFormat="1" applyFont="1" applyFill="1" applyAlignment="1">
      <alignment horizontal="right" vertical="top" wrapText="1"/>
    </xf>
    <xf numFmtId="4" fontId="26" fillId="2" borderId="0" xfId="0" applyNumberFormat="1" applyFont="1" applyFill="1" applyAlignment="1">
      <alignment horizontal="right" wrapText="1"/>
    </xf>
    <xf numFmtId="2" fontId="26" fillId="2" borderId="0" xfId="0" applyNumberFormat="1" applyFont="1" applyFill="1" applyAlignment="1">
      <alignment horizontal="right" vertical="top" wrapText="1"/>
    </xf>
    <xf numFmtId="2" fontId="26" fillId="4" borderId="0" xfId="0" applyNumberFormat="1" applyFont="1" applyFill="1" applyAlignment="1">
      <alignment horizontal="right" vertical="top" wrapText="1"/>
    </xf>
    <xf numFmtId="2" fontId="26" fillId="4" borderId="0" xfId="0" applyNumberFormat="1" applyFont="1" applyFill="1" applyAlignment="1">
      <alignment wrapText="1"/>
    </xf>
    <xf numFmtId="4" fontId="32" fillId="2" borderId="0" xfId="0" applyNumberFormat="1" applyFont="1" applyFill="1" applyAlignment="1">
      <alignment horizontal="right" vertical="top" wrapText="1"/>
    </xf>
    <xf numFmtId="4" fontId="26" fillId="2" borderId="0" xfId="0" applyNumberFormat="1" applyFont="1" applyFill="1" applyBorder="1" applyAlignment="1">
      <alignment horizontal="right" vertical="top" wrapText="1"/>
    </xf>
    <xf numFmtId="164" fontId="26" fillId="2" borderId="0" xfId="0" applyNumberFormat="1" applyFont="1" applyFill="1" applyAlignment="1">
      <alignment horizontal="right" vertical="top" wrapText="1"/>
    </xf>
    <xf numFmtId="4" fontId="26" fillId="2" borderId="8" xfId="0" applyNumberFormat="1" applyFont="1" applyFill="1" applyBorder="1" applyAlignment="1">
      <alignment horizontal="right" vertical="top" wrapText="1"/>
    </xf>
    <xf numFmtId="4" fontId="31" fillId="2" borderId="0" xfId="0" applyNumberFormat="1" applyFont="1" applyFill="1" applyAlignment="1">
      <alignment horizontal="right" vertical="top" wrapText="1"/>
    </xf>
    <xf numFmtId="4" fontId="28" fillId="5" borderId="0" xfId="0" applyNumberFormat="1" applyFont="1" applyFill="1" applyAlignment="1">
      <alignment horizontal="right" vertical="top" wrapText="1"/>
    </xf>
    <xf numFmtId="2" fontId="26" fillId="0" borderId="0" xfId="0" applyNumberFormat="1" applyFont="1" applyAlignment="1">
      <alignment wrapText="1"/>
    </xf>
    <xf numFmtId="164" fontId="31" fillId="2" borderId="0" xfId="0" applyNumberFormat="1" applyFont="1" applyFill="1" applyAlignment="1">
      <alignment horizontal="right" vertical="top" wrapText="1"/>
    </xf>
    <xf numFmtId="164" fontId="31" fillId="2" borderId="5" xfId="0" applyNumberFormat="1" applyFont="1" applyFill="1" applyBorder="1" applyAlignment="1">
      <alignment horizontal="right" vertical="top" wrapText="1"/>
    </xf>
    <xf numFmtId="0" fontId="26" fillId="0" borderId="0" xfId="0" applyFont="1" applyAlignment="1">
      <alignment horizontal="righ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uidance/community-infrastructure-lev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86E96-0404-4B13-BB6F-54F5ECC8B45D}">
  <sheetPr>
    <pageSetUpPr fitToPage="1"/>
  </sheetPr>
  <dimension ref="A1:G49"/>
  <sheetViews>
    <sheetView topLeftCell="A13" workbookViewId="0">
      <selection activeCell="C29" sqref="C29"/>
    </sheetView>
  </sheetViews>
  <sheetFormatPr defaultColWidth="8.6640625" defaultRowHeight="13.8" x14ac:dyDescent="0.3"/>
  <cols>
    <col min="1" max="1" width="36.5546875" style="3" customWidth="1"/>
    <col min="2" max="2" width="10.6640625" style="3" customWidth="1"/>
    <col min="3" max="3" width="9.6640625" style="19" customWidth="1"/>
    <col min="4" max="4" width="11.88671875" style="19" customWidth="1"/>
    <col min="5" max="5" width="35" style="3" customWidth="1"/>
    <col min="6" max="16384" width="8.6640625" style="3"/>
  </cols>
  <sheetData>
    <row r="1" spans="1:5" x14ac:dyDescent="0.3">
      <c r="A1" s="64" t="s">
        <v>43</v>
      </c>
      <c r="B1" s="65"/>
      <c r="C1" s="65"/>
      <c r="D1" s="65"/>
      <c r="E1" s="2"/>
    </row>
    <row r="2" spans="1:5" x14ac:dyDescent="0.3">
      <c r="A2" s="66" t="s">
        <v>44</v>
      </c>
      <c r="B2" s="65"/>
      <c r="C2" s="65"/>
      <c r="D2" s="65"/>
      <c r="E2" s="2"/>
    </row>
    <row r="3" spans="1:5" ht="55.2" x14ac:dyDescent="0.3">
      <c r="A3" s="4" t="s">
        <v>0</v>
      </c>
      <c r="B3" s="1" t="s">
        <v>27</v>
      </c>
      <c r="C3" s="14" t="s">
        <v>1</v>
      </c>
      <c r="D3" s="14" t="s">
        <v>56</v>
      </c>
      <c r="E3" s="5" t="s">
        <v>2</v>
      </c>
    </row>
    <row r="4" spans="1:5" x14ac:dyDescent="0.3">
      <c r="A4" s="4"/>
      <c r="B4" s="1"/>
      <c r="C4" s="14"/>
      <c r="D4" s="14"/>
      <c r="E4" s="5"/>
    </row>
    <row r="5" spans="1:5" x14ac:dyDescent="0.3">
      <c r="A5" s="1" t="s">
        <v>31</v>
      </c>
      <c r="B5" s="25"/>
      <c r="C5" s="25"/>
      <c r="D5" s="25">
        <v>8000</v>
      </c>
      <c r="E5" s="5" t="s">
        <v>42</v>
      </c>
    </row>
    <row r="6" spans="1:5" x14ac:dyDescent="0.3">
      <c r="A6" s="4"/>
      <c r="B6" s="4"/>
      <c r="C6" s="4"/>
      <c r="D6" s="4"/>
    </row>
    <row r="7" spans="1:5" x14ac:dyDescent="0.3">
      <c r="A7" s="4"/>
      <c r="B7" s="16"/>
      <c r="C7" s="16"/>
      <c r="D7" s="16"/>
      <c r="E7" s="5"/>
    </row>
    <row r="8" spans="1:5" x14ac:dyDescent="0.3">
      <c r="A8" s="6" t="s">
        <v>3</v>
      </c>
      <c r="B8" s="32">
        <v>8200</v>
      </c>
      <c r="C8" s="16">
        <v>8200</v>
      </c>
      <c r="D8" s="24">
        <v>12750</v>
      </c>
      <c r="E8" s="8" t="s">
        <v>57</v>
      </c>
    </row>
    <row r="9" spans="1:5" x14ac:dyDescent="0.3">
      <c r="A9" s="6" t="s">
        <v>4</v>
      </c>
      <c r="B9" s="12">
        <v>5</v>
      </c>
      <c r="C9" s="16">
        <v>100</v>
      </c>
      <c r="D9" s="12">
        <v>75</v>
      </c>
      <c r="E9" s="2"/>
    </row>
    <row r="10" spans="1:5" x14ac:dyDescent="0.3">
      <c r="A10" s="6" t="s">
        <v>5</v>
      </c>
      <c r="B10" s="12">
        <v>108</v>
      </c>
      <c r="C10" s="16">
        <v>99</v>
      </c>
      <c r="D10" s="12">
        <v>108</v>
      </c>
      <c r="E10" s="2"/>
    </row>
    <row r="11" spans="1:5" x14ac:dyDescent="0.3">
      <c r="A11" s="6" t="s">
        <v>6</v>
      </c>
      <c r="B11" s="12">
        <v>1200</v>
      </c>
      <c r="C11" s="16">
        <v>1273</v>
      </c>
      <c r="D11" s="12">
        <v>500</v>
      </c>
      <c r="E11" s="2" t="s">
        <v>46</v>
      </c>
    </row>
    <row r="12" spans="1:5" x14ac:dyDescent="0.3">
      <c r="A12" s="6" t="s">
        <v>30</v>
      </c>
      <c r="B12" s="12"/>
      <c r="C12" s="16"/>
      <c r="D12" s="12"/>
      <c r="E12" s="2"/>
    </row>
    <row r="13" spans="1:5" ht="14.4" thickBot="1" x14ac:dyDescent="0.35">
      <c r="A13" s="4" t="s">
        <v>7</v>
      </c>
      <c r="B13" s="15">
        <f t="shared" ref="B13:D13" si="0">SUM(B8:B11)</f>
        <v>9513</v>
      </c>
      <c r="C13" s="15">
        <f>SUM(C8:C12)</f>
        <v>9672</v>
      </c>
      <c r="D13" s="15">
        <f t="shared" si="0"/>
        <v>13433</v>
      </c>
      <c r="E13" s="2"/>
    </row>
    <row r="14" spans="1:5" ht="14.4" thickTop="1" x14ac:dyDescent="0.3">
      <c r="A14" s="6"/>
      <c r="B14" s="16"/>
      <c r="C14" s="16"/>
      <c r="D14" s="16"/>
      <c r="E14" s="2"/>
    </row>
    <row r="15" spans="1:5" x14ac:dyDescent="0.3">
      <c r="A15" s="4" t="s">
        <v>8</v>
      </c>
      <c r="B15" s="13"/>
      <c r="C15" s="16"/>
      <c r="D15" s="13"/>
      <c r="E15" s="2"/>
    </row>
    <row r="16" spans="1:5" x14ac:dyDescent="0.3">
      <c r="A16" s="4" t="s">
        <v>9</v>
      </c>
      <c r="B16" s="17"/>
      <c r="C16" s="16"/>
      <c r="D16" s="17"/>
      <c r="E16" s="2"/>
    </row>
    <row r="17" spans="1:5" ht="27.6" x14ac:dyDescent="0.3">
      <c r="A17" s="6" t="s">
        <v>10</v>
      </c>
      <c r="B17" s="17">
        <v>4250</v>
      </c>
      <c r="C17" s="16">
        <v>4296</v>
      </c>
      <c r="D17" s="17">
        <v>5869</v>
      </c>
      <c r="E17" s="10" t="s">
        <v>50</v>
      </c>
    </row>
    <row r="18" spans="1:5" x14ac:dyDescent="0.3">
      <c r="A18" s="6" t="s">
        <v>11</v>
      </c>
      <c r="B18" s="17">
        <v>100</v>
      </c>
      <c r="C18" s="16">
        <v>400</v>
      </c>
      <c r="D18" s="17">
        <v>500</v>
      </c>
      <c r="E18" s="2" t="s">
        <v>55</v>
      </c>
    </row>
    <row r="19" spans="1:5" x14ac:dyDescent="0.3">
      <c r="A19" s="6" t="s">
        <v>12</v>
      </c>
      <c r="B19" s="17">
        <v>350</v>
      </c>
      <c r="C19" s="16">
        <v>400</v>
      </c>
      <c r="D19" s="17">
        <v>600</v>
      </c>
      <c r="E19" s="2" t="s">
        <v>47</v>
      </c>
    </row>
    <row r="20" spans="1:5" x14ac:dyDescent="0.3">
      <c r="A20" s="6" t="s">
        <v>13</v>
      </c>
      <c r="B20" s="17">
        <v>400</v>
      </c>
      <c r="C20" s="16">
        <v>430</v>
      </c>
      <c r="D20" s="17">
        <v>500</v>
      </c>
      <c r="E20" s="2"/>
    </row>
    <row r="21" spans="1:5" x14ac:dyDescent="0.3">
      <c r="A21" s="6" t="s">
        <v>9</v>
      </c>
      <c r="B21" s="17">
        <v>500</v>
      </c>
      <c r="C21" s="16">
        <v>300</v>
      </c>
      <c r="D21" s="16">
        <v>300</v>
      </c>
      <c r="E21" s="2" t="s">
        <v>54</v>
      </c>
    </row>
    <row r="22" spans="1:5" ht="55.2" x14ac:dyDescent="0.3">
      <c r="A22" s="6" t="s">
        <v>25</v>
      </c>
      <c r="B22" s="17">
        <v>1500</v>
      </c>
      <c r="C22" s="16">
        <v>1250</v>
      </c>
      <c r="D22" s="16">
        <v>750</v>
      </c>
      <c r="E22" s="2" t="s">
        <v>51</v>
      </c>
    </row>
    <row r="23" spans="1:5" x14ac:dyDescent="0.3">
      <c r="A23" s="6"/>
      <c r="B23" s="17"/>
      <c r="C23" s="16"/>
      <c r="D23" s="16"/>
      <c r="E23" s="2"/>
    </row>
    <row r="24" spans="1:5" x14ac:dyDescent="0.3">
      <c r="A24" s="4" t="s">
        <v>14</v>
      </c>
      <c r="B24" s="13"/>
      <c r="C24" s="16"/>
      <c r="D24" s="13"/>
      <c r="E24" s="2"/>
    </row>
    <row r="25" spans="1:5" x14ac:dyDescent="0.3">
      <c r="A25" s="6" t="s">
        <v>15</v>
      </c>
      <c r="B25" s="13">
        <v>500</v>
      </c>
      <c r="C25" s="16">
        <v>750</v>
      </c>
      <c r="D25" s="13">
        <v>750</v>
      </c>
      <c r="E25" s="2" t="s">
        <v>28</v>
      </c>
    </row>
    <row r="26" spans="1:5" ht="27.6" x14ac:dyDescent="0.3">
      <c r="A26" s="6" t="s">
        <v>16</v>
      </c>
      <c r="B26" s="13">
        <v>0</v>
      </c>
      <c r="C26" s="16">
        <v>155</v>
      </c>
      <c r="D26" s="13">
        <v>150</v>
      </c>
      <c r="E26" s="2" t="s">
        <v>58</v>
      </c>
    </row>
    <row r="27" spans="1:5" x14ac:dyDescent="0.3">
      <c r="A27" s="6"/>
      <c r="B27" s="13"/>
      <c r="C27" s="16"/>
      <c r="D27" s="22"/>
      <c r="E27" s="2"/>
    </row>
    <row r="28" spans="1:5" x14ac:dyDescent="0.3">
      <c r="A28" s="4" t="s">
        <v>17</v>
      </c>
      <c r="B28" s="13"/>
      <c r="C28" s="16"/>
      <c r="D28" s="22"/>
    </row>
    <row r="29" spans="1:5" x14ac:dyDescent="0.3">
      <c r="A29" s="6" t="s">
        <v>18</v>
      </c>
      <c r="B29" s="13">
        <v>1000</v>
      </c>
      <c r="C29" s="16">
        <v>596</v>
      </c>
      <c r="D29" s="16">
        <v>800</v>
      </c>
      <c r="E29" s="2" t="s">
        <v>53</v>
      </c>
    </row>
    <row r="30" spans="1:5" ht="27.6" x14ac:dyDescent="0.3">
      <c r="A30" s="6" t="s">
        <v>19</v>
      </c>
      <c r="B30" s="16">
        <v>550</v>
      </c>
      <c r="C30" s="16">
        <v>300</v>
      </c>
      <c r="D30" s="25">
        <v>300</v>
      </c>
      <c r="E30" s="20" t="s">
        <v>52</v>
      </c>
    </row>
    <row r="31" spans="1:5" x14ac:dyDescent="0.3">
      <c r="A31" s="6" t="s">
        <v>48</v>
      </c>
      <c r="B31" s="16">
        <v>0</v>
      </c>
      <c r="C31" s="16">
        <v>0</v>
      </c>
      <c r="D31" s="21">
        <v>0</v>
      </c>
      <c r="E31" s="2"/>
    </row>
    <row r="32" spans="1:5" x14ac:dyDescent="0.3">
      <c r="A32" s="6"/>
      <c r="B32" s="16"/>
      <c r="C32" s="16"/>
      <c r="D32" s="21"/>
      <c r="E32" s="2"/>
    </row>
    <row r="33" spans="1:7" x14ac:dyDescent="0.3">
      <c r="A33" s="4" t="s">
        <v>20</v>
      </c>
      <c r="B33" s="16"/>
      <c r="C33" s="16"/>
      <c r="D33" s="16"/>
      <c r="E33" s="2"/>
    </row>
    <row r="34" spans="1:7" x14ac:dyDescent="0.3">
      <c r="A34" s="6" t="s">
        <v>21</v>
      </c>
      <c r="B34" s="9" t="s">
        <v>26</v>
      </c>
      <c r="C34" s="16">
        <v>0</v>
      </c>
      <c r="D34" s="9" t="s">
        <v>26</v>
      </c>
      <c r="E34" s="8"/>
    </row>
    <row r="35" spans="1:7" x14ac:dyDescent="0.3">
      <c r="A35" s="6" t="s">
        <v>29</v>
      </c>
      <c r="B35" s="9" t="s">
        <v>26</v>
      </c>
      <c r="C35" s="9" t="s">
        <v>49</v>
      </c>
      <c r="D35" s="9"/>
      <c r="E35" s="8"/>
    </row>
    <row r="36" spans="1:7" x14ac:dyDescent="0.3">
      <c r="A36" s="6" t="s">
        <v>22</v>
      </c>
      <c r="B36" s="9"/>
      <c r="C36" s="16"/>
      <c r="D36" s="9" t="s">
        <v>26</v>
      </c>
      <c r="E36" s="2" t="s">
        <v>23</v>
      </c>
    </row>
    <row r="37" spans="1:7" ht="14.4" thickBot="1" x14ac:dyDescent="0.35">
      <c r="A37" s="4" t="s">
        <v>24</v>
      </c>
      <c r="B37" s="15">
        <f t="shared" ref="B37:D37" si="1">SUM(B17:B36)</f>
        <v>9150</v>
      </c>
      <c r="C37" s="15">
        <f>SUM(C17:C36)</f>
        <v>8877</v>
      </c>
      <c r="D37" s="15">
        <f t="shared" si="1"/>
        <v>10519</v>
      </c>
      <c r="E37" s="2"/>
    </row>
    <row r="38" spans="1:7" ht="14.4" thickTop="1" x14ac:dyDescent="0.3">
      <c r="A38" s="7"/>
      <c r="B38" s="18"/>
      <c r="C38" s="13"/>
      <c r="D38" s="18"/>
      <c r="E38" s="2"/>
    </row>
    <row r="39" spans="1:7" ht="30.6" customHeight="1" x14ac:dyDescent="0.3">
      <c r="A39" s="4" t="s">
        <v>33</v>
      </c>
      <c r="B39" s="9">
        <f>B13-B37</f>
        <v>363</v>
      </c>
      <c r="C39" s="16"/>
      <c r="D39" s="9">
        <f>D13-D37</f>
        <v>2914</v>
      </c>
    </row>
    <row r="40" spans="1:7" ht="30.6" customHeight="1" x14ac:dyDescent="0.3">
      <c r="A40" s="4" t="s">
        <v>34</v>
      </c>
      <c r="B40" s="30">
        <f>B5+B39</f>
        <v>363</v>
      </c>
      <c r="C40" s="16"/>
      <c r="D40" s="30">
        <f>D5+D39</f>
        <v>10914</v>
      </c>
      <c r="E40" s="23"/>
    </row>
    <row r="41" spans="1:7" x14ac:dyDescent="0.3">
      <c r="A41" s="28" t="s">
        <v>32</v>
      </c>
      <c r="B41" s="18"/>
      <c r="C41" s="18"/>
      <c r="D41" s="18"/>
      <c r="E41" s="10"/>
    </row>
    <row r="42" spans="1:7" x14ac:dyDescent="0.3">
      <c r="A42" s="29" t="s">
        <v>36</v>
      </c>
      <c r="B42" s="16">
        <v>3850.69</v>
      </c>
      <c r="C42" s="16"/>
      <c r="D42" s="16">
        <v>3850.69</v>
      </c>
      <c r="E42" s="2" t="s">
        <v>38</v>
      </c>
    </row>
    <row r="43" spans="1:7" x14ac:dyDescent="0.3">
      <c r="A43" s="29" t="s">
        <v>37</v>
      </c>
      <c r="B43" s="16">
        <f>B8/3</f>
        <v>2733.3333333333335</v>
      </c>
      <c r="C43" s="16"/>
      <c r="D43" s="16">
        <f>D8/3</f>
        <v>4250</v>
      </c>
      <c r="E43" s="2" t="s">
        <v>45</v>
      </c>
    </row>
    <row r="44" spans="1:7" x14ac:dyDescent="0.3">
      <c r="A44" s="16"/>
      <c r="B44" s="16"/>
      <c r="C44" s="16"/>
      <c r="D44" s="16"/>
      <c r="G44" s="27"/>
    </row>
    <row r="45" spans="1:7" x14ac:dyDescent="0.3">
      <c r="A45" s="26" t="s">
        <v>35</v>
      </c>
      <c r="B45" s="31">
        <f>B40-B42-B43</f>
        <v>-6221.0233333333335</v>
      </c>
      <c r="C45" s="18"/>
      <c r="D45" s="31">
        <f>D40-D42-D43</f>
        <v>2813.3099999999995</v>
      </c>
      <c r="E45" s="16"/>
    </row>
    <row r="46" spans="1:7" x14ac:dyDescent="0.3">
      <c r="A46" s="11"/>
      <c r="B46" s="18"/>
      <c r="C46" s="18"/>
      <c r="D46" s="18"/>
      <c r="E46" s="2"/>
    </row>
    <row r="47" spans="1:7" ht="27.6" x14ac:dyDescent="0.3">
      <c r="A47" s="29" t="s">
        <v>40</v>
      </c>
      <c r="B47" s="16">
        <v>10464.89</v>
      </c>
      <c r="C47" s="16"/>
      <c r="D47" s="16" t="s">
        <v>59</v>
      </c>
      <c r="E47" s="3" t="s">
        <v>39</v>
      </c>
    </row>
    <row r="48" spans="1:7" x14ac:dyDescent="0.3">
      <c r="A48" s="29"/>
      <c r="B48" s="16"/>
      <c r="C48" s="16"/>
      <c r="D48" s="16"/>
    </row>
    <row r="49" spans="1:5" ht="27.6" x14ac:dyDescent="0.3">
      <c r="A49" s="11" t="s">
        <v>41</v>
      </c>
      <c r="B49" s="11"/>
      <c r="C49" s="18"/>
      <c r="D49" s="18"/>
      <c r="E49" s="2"/>
    </row>
  </sheetData>
  <mergeCells count="2">
    <mergeCell ref="A1:D1"/>
    <mergeCell ref="A2:D2"/>
  </mergeCells>
  <pageMargins left="0.25" right="0.25" top="0.75" bottom="0.75" header="0.3" footer="0.3"/>
  <pageSetup paperSize="9" scale="84"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1908F-87DD-45CC-B9FF-3C535841666F}">
  <sheetPr>
    <pageSetUpPr fitToPage="1"/>
  </sheetPr>
  <dimension ref="A1:G49"/>
  <sheetViews>
    <sheetView workbookViewId="0">
      <selection activeCell="H24" sqref="H24"/>
    </sheetView>
  </sheetViews>
  <sheetFormatPr defaultColWidth="8.6640625" defaultRowHeight="13.8" x14ac:dyDescent="0.3"/>
  <cols>
    <col min="1" max="1" width="36.5546875" style="3" customWidth="1"/>
    <col min="2" max="2" width="10.6640625" style="3" customWidth="1"/>
    <col min="3" max="3" width="9.6640625" style="19" customWidth="1"/>
    <col min="4" max="4" width="11.88671875" style="19" customWidth="1"/>
    <col min="5" max="5" width="35" style="3" customWidth="1"/>
    <col min="6" max="16384" width="8.6640625" style="3"/>
  </cols>
  <sheetData>
    <row r="1" spans="1:5" x14ac:dyDescent="0.3">
      <c r="A1" s="64" t="s">
        <v>73</v>
      </c>
      <c r="B1" s="65"/>
      <c r="C1" s="65"/>
      <c r="D1" s="65"/>
      <c r="E1" s="2"/>
    </row>
    <row r="2" spans="1:5" x14ac:dyDescent="0.3">
      <c r="A2" s="66" t="s">
        <v>74</v>
      </c>
      <c r="B2" s="65"/>
      <c r="C2" s="65"/>
      <c r="D2" s="65"/>
      <c r="E2" s="2"/>
    </row>
    <row r="3" spans="1:5" ht="27.6" x14ac:dyDescent="0.3">
      <c r="A3" s="4" t="s">
        <v>0</v>
      </c>
      <c r="B3" s="14" t="s">
        <v>56</v>
      </c>
      <c r="C3" s="14" t="s">
        <v>70</v>
      </c>
      <c r="D3" s="14" t="s">
        <v>65</v>
      </c>
      <c r="E3" s="5" t="s">
        <v>2</v>
      </c>
    </row>
    <row r="4" spans="1:5" x14ac:dyDescent="0.3">
      <c r="A4" s="4"/>
      <c r="B4" s="14"/>
      <c r="C4" s="14"/>
      <c r="D4" s="14"/>
      <c r="E4" s="5"/>
    </row>
    <row r="5" spans="1:5" x14ac:dyDescent="0.3">
      <c r="A5" s="1" t="s">
        <v>31</v>
      </c>
      <c r="B5" s="25">
        <v>8000</v>
      </c>
      <c r="C5" s="25">
        <v>15302.49</v>
      </c>
      <c r="D5" s="25">
        <v>9500</v>
      </c>
      <c r="E5" s="5" t="s">
        <v>42</v>
      </c>
    </row>
    <row r="6" spans="1:5" x14ac:dyDescent="0.3">
      <c r="A6" s="4"/>
      <c r="B6" s="4"/>
      <c r="C6" s="4"/>
      <c r="D6" s="4"/>
    </row>
    <row r="7" spans="1:5" x14ac:dyDescent="0.3">
      <c r="A7" s="4"/>
      <c r="B7" s="16"/>
      <c r="C7" s="16"/>
      <c r="D7" s="16"/>
      <c r="E7" s="5"/>
    </row>
    <row r="8" spans="1:5" x14ac:dyDescent="0.3">
      <c r="A8" s="6" t="s">
        <v>3</v>
      </c>
      <c r="B8" s="24">
        <v>12750</v>
      </c>
      <c r="C8" s="16">
        <v>12750</v>
      </c>
      <c r="D8" s="24">
        <v>12750</v>
      </c>
      <c r="E8" s="8" t="s">
        <v>57</v>
      </c>
    </row>
    <row r="9" spans="1:5" x14ac:dyDescent="0.3">
      <c r="A9" s="6" t="s">
        <v>4</v>
      </c>
      <c r="B9" s="12">
        <v>75</v>
      </c>
      <c r="C9" s="16">
        <v>150</v>
      </c>
      <c r="D9" s="12">
        <v>90</v>
      </c>
      <c r="E9" s="2"/>
    </row>
    <row r="10" spans="1:5" x14ac:dyDescent="0.3">
      <c r="A10" s="6" t="s">
        <v>5</v>
      </c>
      <c r="B10" s="12">
        <v>108</v>
      </c>
      <c r="C10" s="16">
        <v>18</v>
      </c>
      <c r="D10" s="12">
        <v>108</v>
      </c>
      <c r="E10" s="2"/>
    </row>
    <row r="11" spans="1:5" x14ac:dyDescent="0.3">
      <c r="A11" s="6" t="s">
        <v>6</v>
      </c>
      <c r="B11" s="12">
        <v>500</v>
      </c>
      <c r="C11" s="16">
        <v>0</v>
      </c>
      <c r="D11" s="12"/>
      <c r="E11" s="2" t="s">
        <v>66</v>
      </c>
    </row>
    <row r="12" spans="1:5" x14ac:dyDescent="0.3">
      <c r="A12" s="6" t="s">
        <v>30</v>
      </c>
      <c r="B12" s="12"/>
      <c r="C12" s="16"/>
      <c r="D12" s="12"/>
      <c r="E12" s="2"/>
    </row>
    <row r="13" spans="1:5" ht="14.4" thickBot="1" x14ac:dyDescent="0.35">
      <c r="A13" s="4" t="s">
        <v>7</v>
      </c>
      <c r="B13" s="15">
        <f t="shared" ref="B13" si="0">SUM(B8:B11)</f>
        <v>13433</v>
      </c>
      <c r="C13" s="15">
        <f>SUM(C8:C12)</f>
        <v>12918</v>
      </c>
      <c r="D13" s="15">
        <f t="shared" ref="D13" si="1">SUM(D8:D11)</f>
        <v>12948</v>
      </c>
      <c r="E13" s="2"/>
    </row>
    <row r="14" spans="1:5" ht="14.4" thickTop="1" x14ac:dyDescent="0.3">
      <c r="A14" s="6"/>
      <c r="B14" s="16"/>
      <c r="C14" s="16"/>
      <c r="D14" s="16"/>
      <c r="E14" s="2"/>
    </row>
    <row r="15" spans="1:5" x14ac:dyDescent="0.3">
      <c r="A15" s="4" t="s">
        <v>8</v>
      </c>
      <c r="B15" s="13"/>
      <c r="C15" s="16"/>
      <c r="D15" s="13"/>
      <c r="E15" s="2"/>
    </row>
    <row r="16" spans="1:5" x14ac:dyDescent="0.3">
      <c r="A16" s="4" t="s">
        <v>9</v>
      </c>
      <c r="B16" s="17"/>
      <c r="C16" s="16"/>
      <c r="D16" s="17"/>
      <c r="E16" s="2"/>
    </row>
    <row r="17" spans="1:6" ht="27.6" x14ac:dyDescent="0.3">
      <c r="A17" s="6" t="s">
        <v>10</v>
      </c>
      <c r="B17" s="17">
        <v>5869</v>
      </c>
      <c r="C17" s="16">
        <f>639.6+2973.33</f>
        <v>3612.93</v>
      </c>
      <c r="D17" s="17">
        <v>5990.04</v>
      </c>
      <c r="E17" s="10" t="s">
        <v>60</v>
      </c>
    </row>
    <row r="18" spans="1:6" x14ac:dyDescent="0.3">
      <c r="A18" s="6" t="s">
        <v>11</v>
      </c>
      <c r="B18" s="17">
        <v>500</v>
      </c>
      <c r="C18" s="16">
        <v>0</v>
      </c>
      <c r="D18" s="17">
        <v>500</v>
      </c>
      <c r="E18" s="2" t="s">
        <v>55</v>
      </c>
    </row>
    <row r="19" spans="1:6" x14ac:dyDescent="0.3">
      <c r="A19" s="6" t="s">
        <v>12</v>
      </c>
      <c r="B19" s="17">
        <v>600</v>
      </c>
      <c r="C19" s="16">
        <v>399</v>
      </c>
      <c r="D19" s="17">
        <v>400</v>
      </c>
      <c r="E19" s="2" t="s">
        <v>72</v>
      </c>
    </row>
    <row r="20" spans="1:6" x14ac:dyDescent="0.3">
      <c r="A20" s="6" t="s">
        <v>13</v>
      </c>
      <c r="B20" s="17">
        <v>500</v>
      </c>
      <c r="C20" s="16">
        <v>432.69</v>
      </c>
      <c r="D20" s="17">
        <v>500</v>
      </c>
      <c r="E20" s="2" t="s">
        <v>61</v>
      </c>
    </row>
    <row r="21" spans="1:6" x14ac:dyDescent="0.3">
      <c r="A21" s="6" t="s">
        <v>71</v>
      </c>
      <c r="B21" s="16">
        <v>300</v>
      </c>
      <c r="C21" s="16">
        <v>411.49</v>
      </c>
      <c r="D21" s="16">
        <v>500</v>
      </c>
      <c r="E21" s="2" t="s">
        <v>68</v>
      </c>
    </row>
    <row r="22" spans="1:6" ht="27.6" x14ac:dyDescent="0.3">
      <c r="A22" s="6" t="s">
        <v>62</v>
      </c>
      <c r="B22" s="16">
        <v>750</v>
      </c>
      <c r="C22" s="16">
        <v>384</v>
      </c>
      <c r="D22" s="16">
        <v>350</v>
      </c>
      <c r="E22" s="2" t="s">
        <v>63</v>
      </c>
    </row>
    <row r="23" spans="1:6" x14ac:dyDescent="0.3">
      <c r="A23" s="6"/>
      <c r="B23" s="16"/>
      <c r="C23" s="16"/>
      <c r="D23" s="16"/>
      <c r="E23" s="2"/>
    </row>
    <row r="24" spans="1:6" x14ac:dyDescent="0.3">
      <c r="A24" s="4" t="s">
        <v>14</v>
      </c>
      <c r="B24" s="13"/>
      <c r="C24" s="16"/>
      <c r="D24" s="13"/>
      <c r="E24" s="2"/>
    </row>
    <row r="25" spans="1:6" x14ac:dyDescent="0.3">
      <c r="A25" s="6" t="s">
        <v>15</v>
      </c>
      <c r="B25" s="13">
        <v>750</v>
      </c>
      <c r="C25" s="16">
        <v>700</v>
      </c>
      <c r="D25" s="13">
        <v>750</v>
      </c>
      <c r="E25" s="20" t="s">
        <v>28</v>
      </c>
    </row>
    <row r="26" spans="1:6" ht="41.4" x14ac:dyDescent="0.3">
      <c r="A26" s="6" t="s">
        <v>16</v>
      </c>
      <c r="B26" s="13">
        <v>150</v>
      </c>
      <c r="C26" s="16">
        <v>155</v>
      </c>
      <c r="D26" s="13">
        <v>200</v>
      </c>
      <c r="E26" s="20" t="s">
        <v>58</v>
      </c>
      <c r="F26" s="3" t="s">
        <v>69</v>
      </c>
    </row>
    <row r="27" spans="1:6" x14ac:dyDescent="0.3">
      <c r="A27" s="6"/>
      <c r="B27" s="22"/>
      <c r="C27" s="16"/>
      <c r="D27" s="22"/>
      <c r="E27" s="2"/>
    </row>
    <row r="28" spans="1:6" x14ac:dyDescent="0.3">
      <c r="A28" s="4" t="s">
        <v>17</v>
      </c>
      <c r="B28" s="22"/>
      <c r="C28" s="16"/>
      <c r="D28" s="22"/>
    </row>
    <row r="29" spans="1:6" x14ac:dyDescent="0.3">
      <c r="A29" s="6" t="s">
        <v>18</v>
      </c>
      <c r="B29" s="16">
        <v>800</v>
      </c>
      <c r="C29" s="16">
        <v>0</v>
      </c>
      <c r="D29" s="16">
        <v>800</v>
      </c>
      <c r="E29" s="2"/>
    </row>
    <row r="30" spans="1:6" x14ac:dyDescent="0.3">
      <c r="A30" s="6" t="s">
        <v>19</v>
      </c>
      <c r="B30" s="25">
        <v>300</v>
      </c>
      <c r="C30" s="16">
        <v>60.96</v>
      </c>
      <c r="D30" s="25">
        <v>300</v>
      </c>
      <c r="E30" s="20"/>
    </row>
    <row r="31" spans="1:6" x14ac:dyDescent="0.3">
      <c r="A31" s="6" t="s">
        <v>64</v>
      </c>
      <c r="B31" s="21">
        <v>0</v>
      </c>
      <c r="C31" s="16">
        <v>500</v>
      </c>
      <c r="D31" s="21">
        <v>0</v>
      </c>
      <c r="E31" s="2"/>
    </row>
    <row r="32" spans="1:6" x14ac:dyDescent="0.3">
      <c r="A32" s="6"/>
      <c r="B32" s="16"/>
      <c r="C32" s="16"/>
      <c r="D32" s="21"/>
      <c r="E32" s="2"/>
    </row>
    <row r="33" spans="1:7" x14ac:dyDescent="0.3">
      <c r="A33" s="4" t="s">
        <v>20</v>
      </c>
      <c r="C33" s="16"/>
      <c r="D33" s="16"/>
      <c r="E33" s="2"/>
    </row>
    <row r="34" spans="1:7" x14ac:dyDescent="0.3">
      <c r="A34" s="6" t="s">
        <v>21</v>
      </c>
      <c r="B34" s="9" t="s">
        <v>26</v>
      </c>
      <c r="C34" s="16">
        <v>0</v>
      </c>
      <c r="D34" s="9" t="s">
        <v>26</v>
      </c>
      <c r="E34" s="8"/>
    </row>
    <row r="35" spans="1:7" x14ac:dyDescent="0.3">
      <c r="A35" s="6" t="s">
        <v>29</v>
      </c>
      <c r="B35" s="9"/>
      <c r="C35" s="9" t="s">
        <v>49</v>
      </c>
      <c r="D35" s="9" t="s">
        <v>23</v>
      </c>
      <c r="E35" s="8" t="s">
        <v>67</v>
      </c>
    </row>
    <row r="36" spans="1:7" x14ac:dyDescent="0.3">
      <c r="A36" s="6" t="s">
        <v>22</v>
      </c>
      <c r="B36" s="9" t="s">
        <v>26</v>
      </c>
      <c r="C36" s="16"/>
      <c r="D36" s="9" t="s">
        <v>26</v>
      </c>
      <c r="E36" s="2" t="s">
        <v>23</v>
      </c>
    </row>
    <row r="37" spans="1:7" ht="14.4" thickBot="1" x14ac:dyDescent="0.35">
      <c r="A37" s="4" t="s">
        <v>24</v>
      </c>
      <c r="B37" s="15">
        <f t="shared" ref="B37" si="2">SUM(B17:B36)</f>
        <v>10519</v>
      </c>
      <c r="C37" s="15">
        <f>SUM(C17:C36)</f>
        <v>6656.07</v>
      </c>
      <c r="D37" s="15">
        <f t="shared" ref="D37" si="3">SUM(D17:D36)</f>
        <v>10290.040000000001</v>
      </c>
      <c r="E37" s="2"/>
    </row>
    <row r="38" spans="1:7" ht="14.4" thickTop="1" x14ac:dyDescent="0.3">
      <c r="A38" s="7"/>
      <c r="B38" s="18"/>
      <c r="C38" s="13"/>
      <c r="D38" s="18"/>
      <c r="E38" s="2"/>
    </row>
    <row r="39" spans="1:7" ht="30.6" customHeight="1" x14ac:dyDescent="0.3">
      <c r="A39" s="4" t="s">
        <v>33</v>
      </c>
      <c r="B39" s="9">
        <f>B13-B37</f>
        <v>2914</v>
      </c>
      <c r="C39" s="16"/>
      <c r="D39" s="9">
        <f>D13-D37</f>
        <v>2657.9599999999991</v>
      </c>
    </row>
    <row r="40" spans="1:7" ht="30.6" customHeight="1" x14ac:dyDescent="0.3">
      <c r="A40" s="4" t="s">
        <v>34</v>
      </c>
      <c r="B40" s="30">
        <f>B5+B39</f>
        <v>10914</v>
      </c>
      <c r="C40" s="16"/>
      <c r="D40" s="30">
        <f>D5+D39</f>
        <v>12157.96</v>
      </c>
      <c r="E40" s="23"/>
    </row>
    <row r="41" spans="1:7" x14ac:dyDescent="0.3">
      <c r="A41" s="28" t="s">
        <v>32</v>
      </c>
      <c r="B41" s="18"/>
      <c r="C41" s="18"/>
      <c r="D41" s="18"/>
      <c r="E41" s="10"/>
    </row>
    <row r="42" spans="1:7" x14ac:dyDescent="0.3">
      <c r="A42" s="29" t="s">
        <v>36</v>
      </c>
      <c r="B42" s="16">
        <v>3850.69</v>
      </c>
      <c r="C42" s="16"/>
      <c r="D42" s="16">
        <v>3850.69</v>
      </c>
      <c r="E42" s="2" t="s">
        <v>38</v>
      </c>
    </row>
    <row r="43" spans="1:7" x14ac:dyDescent="0.3">
      <c r="A43" s="29" t="s">
        <v>37</v>
      </c>
      <c r="B43" s="16">
        <f>B8/3</f>
        <v>4250</v>
      </c>
      <c r="C43" s="16"/>
      <c r="D43" s="16">
        <f>D8/3</f>
        <v>4250</v>
      </c>
      <c r="E43" s="2" t="s">
        <v>45</v>
      </c>
    </row>
    <row r="44" spans="1:7" x14ac:dyDescent="0.3">
      <c r="A44" s="16"/>
      <c r="B44" s="16"/>
      <c r="C44" s="16"/>
      <c r="D44" s="16"/>
      <c r="G44" s="27"/>
    </row>
    <row r="45" spans="1:7" x14ac:dyDescent="0.3">
      <c r="A45" s="26" t="s">
        <v>35</v>
      </c>
      <c r="B45" s="31">
        <f>B40-B42-B43</f>
        <v>2813.3099999999995</v>
      </c>
      <c r="C45" s="18"/>
      <c r="D45" s="31">
        <f>D40-D42-D43</f>
        <v>4057.2699999999986</v>
      </c>
      <c r="E45" s="16"/>
    </row>
    <row r="46" spans="1:7" x14ac:dyDescent="0.3">
      <c r="A46" s="11"/>
      <c r="B46" s="18"/>
      <c r="C46" s="18"/>
      <c r="D46" s="18"/>
      <c r="E46" s="2"/>
    </row>
    <row r="47" spans="1:7" ht="27.6" x14ac:dyDescent="0.3">
      <c r="A47" s="29" t="s">
        <v>40</v>
      </c>
      <c r="B47" s="16" t="s">
        <v>59</v>
      </c>
      <c r="C47" s="16"/>
      <c r="D47" s="16">
        <v>10464.89</v>
      </c>
      <c r="E47" s="3" t="s">
        <v>39</v>
      </c>
    </row>
    <row r="48" spans="1:7" x14ac:dyDescent="0.3">
      <c r="A48" s="29"/>
      <c r="B48" s="16"/>
      <c r="C48" s="16"/>
      <c r="D48" s="16"/>
    </row>
    <row r="49" spans="1:5" ht="27.6" x14ac:dyDescent="0.3">
      <c r="A49" s="11" t="s">
        <v>41</v>
      </c>
      <c r="B49" s="11"/>
      <c r="C49" s="18"/>
      <c r="D49" s="18"/>
      <c r="E49" s="2"/>
    </row>
  </sheetData>
  <mergeCells count="2">
    <mergeCell ref="A1:D1"/>
    <mergeCell ref="A2:D2"/>
  </mergeCells>
  <pageMargins left="0.25" right="0.25" top="0.75" bottom="0.75" header="0.3" footer="0.3"/>
  <pageSetup paperSize="9" scale="84"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0F1B-95C3-4257-9701-F2EC25C06844}">
  <sheetPr>
    <pageSetUpPr fitToPage="1"/>
  </sheetPr>
  <dimension ref="A1:M55"/>
  <sheetViews>
    <sheetView topLeftCell="A37" zoomScaleNormal="100" workbookViewId="0">
      <selection activeCell="E52" sqref="E52"/>
    </sheetView>
  </sheetViews>
  <sheetFormatPr defaultRowHeight="14.4" x14ac:dyDescent="0.3"/>
  <cols>
    <col min="4" max="4" width="27.44140625" customWidth="1"/>
    <col min="5" max="5" width="21.5546875" customWidth="1"/>
    <col min="6" max="6" width="23.88671875" customWidth="1"/>
    <col min="7" max="7" width="4.88671875" style="41" customWidth="1"/>
  </cols>
  <sheetData>
    <row r="1" spans="1:13" s="36" customFormat="1" ht="31.2" x14ac:dyDescent="0.6">
      <c r="A1" s="33" t="s">
        <v>76</v>
      </c>
      <c r="B1" s="34"/>
      <c r="C1" s="34"/>
      <c r="D1" s="34"/>
      <c r="E1" s="34"/>
      <c r="F1" s="34"/>
      <c r="G1" s="35"/>
    </row>
    <row r="3" spans="1:13" ht="15.6" x14ac:dyDescent="0.3">
      <c r="A3" s="37" t="s">
        <v>77</v>
      </c>
      <c r="B3" s="37"/>
      <c r="C3" s="37"/>
      <c r="D3" s="38" t="s">
        <v>78</v>
      </c>
      <c r="E3" s="37"/>
      <c r="F3" s="37"/>
      <c r="G3" s="39"/>
      <c r="H3" s="37"/>
    </row>
    <row r="4" spans="1:13" ht="15.6" x14ac:dyDescent="0.3">
      <c r="A4" s="37"/>
      <c r="B4" s="37"/>
      <c r="C4" s="37"/>
      <c r="D4" s="37"/>
      <c r="E4" s="37"/>
      <c r="F4" s="37"/>
      <c r="G4" s="39"/>
      <c r="H4" s="37"/>
    </row>
    <row r="5" spans="1:13" ht="15.6" x14ac:dyDescent="0.3">
      <c r="A5" s="37" t="s">
        <v>79</v>
      </c>
      <c r="B5" s="37"/>
      <c r="C5" s="37"/>
      <c r="D5" s="40" t="s">
        <v>80</v>
      </c>
      <c r="E5" s="37"/>
      <c r="F5" s="37"/>
      <c r="G5" s="39"/>
      <c r="H5" s="37"/>
    </row>
    <row r="6" spans="1:13" x14ac:dyDescent="0.3">
      <c r="D6" s="41"/>
    </row>
    <row r="7" spans="1:13" x14ac:dyDescent="0.3">
      <c r="A7" s="70" t="s">
        <v>81</v>
      </c>
      <c r="B7" s="71"/>
      <c r="C7" s="71"/>
      <c r="D7" s="71"/>
      <c r="E7" s="71"/>
      <c r="F7" s="71"/>
      <c r="G7" s="71"/>
      <c r="M7" s="42"/>
    </row>
    <row r="8" spans="1:13" x14ac:dyDescent="0.3">
      <c r="A8" s="71"/>
      <c r="B8" s="71"/>
      <c r="C8" s="71"/>
      <c r="D8" s="71"/>
      <c r="E8" s="71"/>
      <c r="F8" s="71"/>
      <c r="G8" s="71"/>
    </row>
    <row r="9" spans="1:13" ht="31.5" customHeight="1" x14ac:dyDescent="0.3">
      <c r="A9" s="72"/>
      <c r="B9" s="72"/>
      <c r="C9" s="72"/>
      <c r="D9" s="72"/>
      <c r="E9" s="72"/>
      <c r="F9" s="72"/>
      <c r="G9" s="72"/>
    </row>
    <row r="10" spans="1:13" ht="42.75" customHeight="1" x14ac:dyDescent="0.3">
      <c r="A10" s="73" t="s">
        <v>82</v>
      </c>
      <c r="B10" s="73"/>
      <c r="C10" s="73"/>
      <c r="D10" s="73"/>
      <c r="E10" s="73"/>
      <c r="F10" s="73"/>
      <c r="H10" s="43"/>
    </row>
    <row r="11" spans="1:13" ht="92.25" customHeight="1" x14ac:dyDescent="0.3">
      <c r="A11" s="70" t="s">
        <v>83</v>
      </c>
      <c r="B11" s="70"/>
      <c r="C11" s="70"/>
      <c r="D11" s="70"/>
      <c r="E11" s="70"/>
      <c r="F11" s="70"/>
    </row>
    <row r="12" spans="1:13" ht="15.6" x14ac:dyDescent="0.3">
      <c r="A12" s="37" t="s">
        <v>84</v>
      </c>
      <c r="B12" s="37"/>
      <c r="C12" s="37"/>
      <c r="D12" s="37"/>
      <c r="E12" s="37"/>
      <c r="F12" s="44">
        <v>3850.69</v>
      </c>
      <c r="G12" s="39" t="s">
        <v>85</v>
      </c>
    </row>
    <row r="13" spans="1:13" ht="15.6" x14ac:dyDescent="0.3">
      <c r="A13" s="37"/>
      <c r="B13" s="37"/>
      <c r="C13" s="37"/>
      <c r="D13" s="37"/>
      <c r="E13" s="37"/>
      <c r="F13" s="45"/>
      <c r="G13" s="39"/>
    </row>
    <row r="14" spans="1:13" ht="15.6" x14ac:dyDescent="0.3">
      <c r="A14" s="37" t="s">
        <v>86</v>
      </c>
      <c r="B14" s="37"/>
      <c r="C14" s="37"/>
      <c r="D14" s="37"/>
      <c r="E14" s="37"/>
      <c r="F14" s="45"/>
      <c r="G14" s="39"/>
    </row>
    <row r="15" spans="1:13" ht="15.6" x14ac:dyDescent="0.3">
      <c r="A15" s="46" t="s">
        <v>87</v>
      </c>
      <c r="B15" s="37"/>
      <c r="C15" s="37"/>
      <c r="D15" s="37"/>
      <c r="E15" s="37"/>
      <c r="F15" s="37" t="s">
        <v>88</v>
      </c>
      <c r="G15" s="39"/>
    </row>
    <row r="16" spans="1:13" ht="15.6" x14ac:dyDescent="0.3">
      <c r="A16" s="37"/>
      <c r="B16" s="37"/>
      <c r="C16" s="37"/>
      <c r="D16" s="37"/>
      <c r="E16" s="37"/>
      <c r="F16" s="47"/>
      <c r="G16" s="39"/>
    </row>
    <row r="17" spans="1:7" ht="15.6" x14ac:dyDescent="0.3">
      <c r="A17" s="37"/>
      <c r="B17" s="37"/>
      <c r="C17" s="37"/>
      <c r="D17" s="37"/>
      <c r="E17" s="37"/>
      <c r="F17" s="47"/>
      <c r="G17" s="39"/>
    </row>
    <row r="18" spans="1:7" ht="15.6" x14ac:dyDescent="0.3">
      <c r="A18" s="37"/>
      <c r="B18" s="37"/>
      <c r="C18" s="37"/>
      <c r="D18" s="37"/>
      <c r="E18" s="37"/>
      <c r="F18" s="47"/>
      <c r="G18" s="39"/>
    </row>
    <row r="19" spans="1:7" ht="16.2" thickBot="1" x14ac:dyDescent="0.35">
      <c r="A19" s="37"/>
      <c r="B19" s="37"/>
      <c r="C19" s="37"/>
      <c r="D19" s="37"/>
      <c r="E19" s="37"/>
      <c r="F19" s="48"/>
      <c r="G19" s="39"/>
    </row>
    <row r="20" spans="1:7" ht="16.2" thickBot="1" x14ac:dyDescent="0.35">
      <c r="A20" s="37" t="s">
        <v>89</v>
      </c>
      <c r="B20" s="37"/>
      <c r="C20" s="37"/>
      <c r="D20" s="37"/>
      <c r="E20" s="37"/>
      <c r="F20" s="49">
        <f>SUM(F16:F19)</f>
        <v>0</v>
      </c>
      <c r="G20" s="39" t="s">
        <v>90</v>
      </c>
    </row>
    <row r="21" spans="1:7" ht="16.2" thickBot="1" x14ac:dyDescent="0.35">
      <c r="A21" s="37"/>
      <c r="B21" s="37"/>
      <c r="C21" s="37"/>
      <c r="D21" s="37"/>
      <c r="E21" s="37"/>
      <c r="F21" s="37"/>
      <c r="G21" s="39"/>
    </row>
    <row r="22" spans="1:7" ht="16.2" thickBot="1" x14ac:dyDescent="0.35">
      <c r="A22" s="37" t="s">
        <v>91</v>
      </c>
      <c r="B22" s="37"/>
      <c r="C22" s="37"/>
      <c r="D22" s="37"/>
      <c r="E22" s="37"/>
      <c r="F22" s="50"/>
      <c r="G22" s="39" t="s">
        <v>92</v>
      </c>
    </row>
    <row r="23" spans="1:7" ht="15.6" x14ac:dyDescent="0.3">
      <c r="A23" s="37"/>
      <c r="B23" s="37"/>
      <c r="C23" s="37"/>
      <c r="D23" s="37"/>
      <c r="E23" s="37"/>
      <c r="F23" s="51"/>
      <c r="G23" s="39"/>
    </row>
    <row r="24" spans="1:7" ht="15.6" x14ac:dyDescent="0.3">
      <c r="A24" s="37" t="s">
        <v>93</v>
      </c>
      <c r="B24" s="37"/>
      <c r="C24" s="37"/>
      <c r="D24" s="37"/>
      <c r="E24" s="37"/>
      <c r="F24" s="37" t="s">
        <v>88</v>
      </c>
      <c r="G24" s="39"/>
    </row>
    <row r="25" spans="1:7" ht="15.6" x14ac:dyDescent="0.3">
      <c r="A25" s="46" t="s">
        <v>94</v>
      </c>
      <c r="B25" s="37"/>
      <c r="C25" s="37"/>
      <c r="D25" s="37"/>
      <c r="E25" s="37"/>
      <c r="F25" s="52"/>
      <c r="G25" s="39"/>
    </row>
    <row r="26" spans="1:7" ht="15.6" x14ac:dyDescent="0.3">
      <c r="A26" s="37"/>
      <c r="B26" s="37"/>
      <c r="C26" s="37"/>
      <c r="D26" s="37"/>
      <c r="E26" s="37"/>
      <c r="F26" s="47"/>
      <c r="G26" s="39"/>
    </row>
    <row r="27" spans="1:7" ht="15.6" x14ac:dyDescent="0.3">
      <c r="A27" s="37"/>
      <c r="B27" s="37"/>
      <c r="C27" s="37"/>
      <c r="D27" s="37"/>
      <c r="E27" s="37"/>
      <c r="F27" s="47"/>
      <c r="G27" s="39"/>
    </row>
    <row r="28" spans="1:7" ht="16.2" thickBot="1" x14ac:dyDescent="0.35">
      <c r="A28" s="37"/>
      <c r="B28" s="37"/>
      <c r="C28" s="37"/>
      <c r="D28" s="37"/>
      <c r="E28" s="37"/>
      <c r="F28" s="48"/>
      <c r="G28" s="39"/>
    </row>
    <row r="29" spans="1:7" ht="16.2" thickBot="1" x14ac:dyDescent="0.35">
      <c r="A29" s="37" t="s">
        <v>95</v>
      </c>
      <c r="B29" s="37"/>
      <c r="C29" s="37"/>
      <c r="D29" s="37"/>
      <c r="E29" s="37"/>
      <c r="F29" s="49">
        <f>SUM(F25:F28)</f>
        <v>0</v>
      </c>
      <c r="G29" s="39" t="s">
        <v>96</v>
      </c>
    </row>
    <row r="30" spans="1:7" ht="15.6" x14ac:dyDescent="0.3">
      <c r="A30" s="37"/>
      <c r="B30" s="37"/>
      <c r="C30" s="37"/>
      <c r="D30" s="37"/>
      <c r="E30" s="37"/>
      <c r="F30" s="37"/>
      <c r="G30" s="39"/>
    </row>
    <row r="31" spans="1:7" ht="16.2" thickBot="1" x14ac:dyDescent="0.35">
      <c r="A31" s="67" t="s">
        <v>97</v>
      </c>
      <c r="B31" s="67"/>
      <c r="C31" s="67"/>
      <c r="D31" s="67"/>
      <c r="E31" s="67"/>
      <c r="F31" s="67"/>
      <c r="G31" s="39"/>
    </row>
    <row r="32" spans="1:7" ht="16.2" thickBot="1" x14ac:dyDescent="0.35">
      <c r="A32" s="67" t="s">
        <v>98</v>
      </c>
      <c r="B32" s="67"/>
      <c r="C32" s="67"/>
      <c r="D32" s="67"/>
      <c r="E32" s="74"/>
      <c r="F32" s="49">
        <v>0</v>
      </c>
      <c r="G32" s="39" t="s">
        <v>99</v>
      </c>
    </row>
    <row r="33" spans="1:7" ht="16.2" thickBot="1" x14ac:dyDescent="0.35">
      <c r="A33" s="37"/>
      <c r="B33" s="37"/>
      <c r="C33" s="37"/>
      <c r="D33" s="37"/>
      <c r="E33" s="37"/>
      <c r="F33" s="37"/>
      <c r="G33" s="39"/>
    </row>
    <row r="34" spans="1:7" ht="30.75" customHeight="1" thickBot="1" x14ac:dyDescent="0.35">
      <c r="A34" s="67" t="s">
        <v>100</v>
      </c>
      <c r="B34" s="67"/>
      <c r="C34" s="67"/>
      <c r="D34" s="67"/>
      <c r="E34" s="67"/>
      <c r="F34" s="49">
        <v>0</v>
      </c>
      <c r="G34" s="39" t="s">
        <v>101</v>
      </c>
    </row>
    <row r="35" spans="1:7" ht="16.2" thickBot="1" x14ac:dyDescent="0.35">
      <c r="A35" s="37"/>
      <c r="B35" s="37"/>
      <c r="C35" s="37"/>
      <c r="D35" s="37"/>
      <c r="E35" s="37"/>
      <c r="F35" s="37"/>
      <c r="G35" s="39"/>
    </row>
    <row r="36" spans="1:7" ht="30.75" customHeight="1" thickBot="1" x14ac:dyDescent="0.35">
      <c r="A36" s="67" t="s">
        <v>102</v>
      </c>
      <c r="B36" s="67"/>
      <c r="C36" s="67"/>
      <c r="D36" s="67"/>
      <c r="E36" s="67"/>
      <c r="F36" s="49">
        <v>0</v>
      </c>
      <c r="G36" s="39" t="s">
        <v>103</v>
      </c>
    </row>
    <row r="37" spans="1:7" ht="15.6" x14ac:dyDescent="0.3">
      <c r="A37" s="53"/>
      <c r="B37" s="53"/>
      <c r="C37" s="53"/>
      <c r="D37" s="53"/>
      <c r="E37" s="53"/>
      <c r="F37" s="54"/>
      <c r="G37" s="39"/>
    </row>
    <row r="38" spans="1:7" ht="16.2" thickBot="1" x14ac:dyDescent="0.35">
      <c r="A38" s="37"/>
      <c r="B38" s="37"/>
      <c r="C38" s="37"/>
      <c r="D38" s="37"/>
      <c r="E38" s="37"/>
      <c r="F38" s="37"/>
      <c r="G38" s="39"/>
    </row>
    <row r="39" spans="1:7" ht="30.75" customHeight="1" thickBot="1" x14ac:dyDescent="0.35">
      <c r="A39" s="67" t="s">
        <v>104</v>
      </c>
      <c r="B39" s="67"/>
      <c r="C39" s="67"/>
      <c r="D39" s="67"/>
      <c r="E39" s="67"/>
      <c r="F39" s="50">
        <f>SUM(F22-F29)</f>
        <v>0</v>
      </c>
      <c r="G39" s="39" t="s">
        <v>105</v>
      </c>
    </row>
    <row r="40" spans="1:7" ht="16.2" thickBot="1" x14ac:dyDescent="0.35">
      <c r="A40" s="37"/>
      <c r="B40" s="37"/>
      <c r="C40" s="37"/>
      <c r="D40" s="37"/>
      <c r="E40" s="37"/>
      <c r="F40" s="37"/>
      <c r="G40" s="39"/>
    </row>
    <row r="41" spans="1:7" ht="30.75" customHeight="1" thickBot="1" x14ac:dyDescent="0.35">
      <c r="A41" s="67" t="s">
        <v>106</v>
      </c>
      <c r="B41" s="67"/>
      <c r="C41" s="67"/>
      <c r="D41" s="67"/>
      <c r="E41" s="67"/>
      <c r="F41" s="49">
        <f>SUM(F12-F20)</f>
        <v>3850.69</v>
      </c>
      <c r="G41" s="39" t="s">
        <v>107</v>
      </c>
    </row>
    <row r="42" spans="1:7" ht="16.2" thickBot="1" x14ac:dyDescent="0.35">
      <c r="A42" s="37"/>
      <c r="B42" s="37"/>
      <c r="C42" s="37"/>
      <c r="D42" s="37"/>
      <c r="E42" s="37"/>
      <c r="F42" s="37"/>
      <c r="G42" s="39"/>
    </row>
    <row r="43" spans="1:7" ht="30.75" customHeight="1" thickBot="1" x14ac:dyDescent="0.35">
      <c r="A43" s="67" t="s">
        <v>108</v>
      </c>
      <c r="B43" s="67"/>
      <c r="C43" s="67"/>
      <c r="D43" s="67"/>
      <c r="E43" s="67"/>
      <c r="F43" s="50">
        <f>SUM(F39+F41)-F34</f>
        <v>3850.69</v>
      </c>
      <c r="G43" s="39" t="s">
        <v>109</v>
      </c>
    </row>
    <row r="44" spans="1:7" ht="30.75" customHeight="1" x14ac:dyDescent="0.3">
      <c r="A44" s="55"/>
      <c r="B44" s="55"/>
      <c r="C44" s="55"/>
      <c r="D44" s="55"/>
      <c r="E44" s="55"/>
      <c r="F44" s="56"/>
    </row>
    <row r="45" spans="1:7" ht="15.6" x14ac:dyDescent="0.3">
      <c r="A45" s="37"/>
      <c r="B45" s="37"/>
      <c r="C45" s="37"/>
      <c r="D45" s="37"/>
      <c r="E45" s="37"/>
      <c r="F45" s="37"/>
    </row>
    <row r="46" spans="1:7" ht="41.4" x14ac:dyDescent="1.25">
      <c r="A46" s="57" t="s">
        <v>110</v>
      </c>
      <c r="B46" s="38"/>
      <c r="C46" s="58" t="s">
        <v>111</v>
      </c>
      <c r="D46" s="37"/>
      <c r="E46" s="37" t="s">
        <v>112</v>
      </c>
      <c r="F46" s="37" t="s">
        <v>111</v>
      </c>
    </row>
    <row r="47" spans="1:7" ht="15.6" x14ac:dyDescent="0.3">
      <c r="A47" s="57"/>
      <c r="B47" s="37"/>
      <c r="C47" s="37"/>
      <c r="D47" s="37"/>
      <c r="E47" s="37"/>
      <c r="F47" s="37"/>
    </row>
    <row r="48" spans="1:7" ht="15.6" x14ac:dyDescent="0.3">
      <c r="A48" s="57" t="s">
        <v>113</v>
      </c>
      <c r="B48" s="37"/>
      <c r="C48" s="57" t="s">
        <v>114</v>
      </c>
      <c r="D48" s="37"/>
      <c r="E48" s="37"/>
      <c r="F48" s="37"/>
      <c r="G48"/>
    </row>
    <row r="49" spans="1:7" ht="15.6" x14ac:dyDescent="0.3">
      <c r="A49" s="57"/>
      <c r="B49" s="37"/>
      <c r="C49" s="59"/>
      <c r="D49" s="37"/>
      <c r="E49" s="37"/>
      <c r="F49" s="37"/>
      <c r="G49"/>
    </row>
    <row r="50" spans="1:7" ht="15.6" x14ac:dyDescent="0.3">
      <c r="A50" s="57" t="s">
        <v>115</v>
      </c>
      <c r="B50" s="37"/>
      <c r="C50" s="57" t="s">
        <v>116</v>
      </c>
      <c r="D50" s="37"/>
      <c r="E50" s="37"/>
      <c r="F50" s="37"/>
      <c r="G50"/>
    </row>
    <row r="51" spans="1:7" ht="15.6" x14ac:dyDescent="0.3">
      <c r="A51" s="57"/>
      <c r="B51" s="37"/>
      <c r="C51" s="57"/>
      <c r="D51" s="37"/>
      <c r="E51" s="37"/>
      <c r="F51" s="37"/>
      <c r="G51"/>
    </row>
    <row r="52" spans="1:7" ht="15.6" x14ac:dyDescent="0.3">
      <c r="A52" s="37"/>
      <c r="B52" s="37"/>
      <c r="C52" s="37"/>
      <c r="D52" s="37"/>
      <c r="E52" s="37"/>
      <c r="F52" s="37"/>
    </row>
    <row r="53" spans="1:7" ht="15.6" x14ac:dyDescent="0.3">
      <c r="A53" s="38" t="s">
        <v>117</v>
      </c>
    </row>
    <row r="54" spans="1:7" ht="55.5" customHeight="1" x14ac:dyDescent="0.3">
      <c r="A54" s="68" t="s">
        <v>118</v>
      </c>
      <c r="B54" s="68"/>
      <c r="C54" s="68"/>
      <c r="D54" s="68"/>
      <c r="E54" s="68"/>
      <c r="F54" s="68"/>
    </row>
    <row r="55" spans="1:7" x14ac:dyDescent="0.3">
      <c r="A55" s="69" t="s">
        <v>119</v>
      </c>
      <c r="B55" s="69"/>
      <c r="C55" s="69"/>
      <c r="D55" s="69"/>
      <c r="E55" s="69"/>
      <c r="F55" s="69"/>
    </row>
  </sheetData>
  <mergeCells count="12">
    <mergeCell ref="A55:F55"/>
    <mergeCell ref="A7:G9"/>
    <mergeCell ref="A10:F10"/>
    <mergeCell ref="A11:F11"/>
    <mergeCell ref="A31:F31"/>
    <mergeCell ref="A32:E32"/>
    <mergeCell ref="A34:E34"/>
    <mergeCell ref="A36:E36"/>
    <mergeCell ref="A39:E39"/>
    <mergeCell ref="A41:E41"/>
    <mergeCell ref="A43:E43"/>
    <mergeCell ref="A54:F54"/>
  </mergeCells>
  <hyperlinks>
    <hyperlink ref="A55:F55" r:id="rId1" location="spending-the-levy" display="For further guidance on the CIL Regulations please refer to Gov.uk - Community Infrastructure Levy" xr:uid="{2B8DC0C2-4968-4D59-B7BE-5C4FF9381A8E}"/>
  </hyperlinks>
  <pageMargins left="0.70866141732283472" right="0.70866141732283472" top="0.55118110236220474" bottom="0.55118110236220474" header="0.31496062992125984" footer="0.31496062992125984"/>
  <pageSetup paperSize="9" scale="76"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12C5-7384-4FEE-98CE-88A63A8FC0DB}">
  <dimension ref="A1:B7"/>
  <sheetViews>
    <sheetView topLeftCell="A4" workbookViewId="0">
      <selection activeCell="G8" sqref="G8"/>
    </sheetView>
  </sheetViews>
  <sheetFormatPr defaultRowHeight="14.4" x14ac:dyDescent="0.3"/>
  <cols>
    <col min="1" max="1" width="11" bestFit="1" customWidth="1"/>
  </cols>
  <sheetData>
    <row r="1" spans="1:2" x14ac:dyDescent="0.3">
      <c r="A1" s="60">
        <v>45576</v>
      </c>
      <c r="B1" t="s">
        <v>120</v>
      </c>
    </row>
    <row r="2" spans="1:2" x14ac:dyDescent="0.3">
      <c r="A2" s="61"/>
    </row>
    <row r="3" spans="1:2" x14ac:dyDescent="0.3">
      <c r="A3" s="62" t="s">
        <v>75</v>
      </c>
    </row>
    <row r="4" spans="1:2" x14ac:dyDescent="0.3">
      <c r="A4" s="63"/>
    </row>
    <row r="5" spans="1:2" x14ac:dyDescent="0.3">
      <c r="A5" s="63"/>
    </row>
    <row r="6" spans="1:2" x14ac:dyDescent="0.3">
      <c r="A6" s="63"/>
    </row>
    <row r="7" spans="1:2" x14ac:dyDescent="0.3">
      <c r="A7" s="6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E312E-DB57-44A6-9C34-FDC0B823FE0B}">
  <sheetPr>
    <pageSetUpPr fitToPage="1"/>
  </sheetPr>
  <dimension ref="A1:K59"/>
  <sheetViews>
    <sheetView tabSelected="1" workbookViewId="0">
      <selection activeCell="N4" sqref="N4"/>
    </sheetView>
  </sheetViews>
  <sheetFormatPr defaultColWidth="8.6640625" defaultRowHeight="13.8" x14ac:dyDescent="0.3"/>
  <cols>
    <col min="1" max="1" width="28.88671875" style="3" customWidth="1"/>
    <col min="2" max="2" width="10.6640625" style="3" customWidth="1"/>
    <col min="3" max="4" width="9.6640625" style="19" customWidth="1"/>
    <col min="5" max="5" width="11.88671875" style="19" customWidth="1"/>
    <col min="6" max="6" width="4.33203125" style="19" customWidth="1"/>
    <col min="7" max="7" width="11.88671875" style="19" customWidth="1"/>
    <col min="8" max="8" width="19.44140625" style="3" customWidth="1"/>
    <col min="9" max="9" width="15.33203125" style="3" customWidth="1"/>
    <col min="10" max="10" width="29.88671875" style="3" customWidth="1"/>
    <col min="11" max="16384" width="8.6640625" style="3"/>
  </cols>
  <sheetData>
    <row r="1" spans="1:11" x14ac:dyDescent="0.3">
      <c r="A1" s="64"/>
      <c r="B1" s="65"/>
      <c r="C1" s="65"/>
      <c r="D1" s="65"/>
      <c r="E1" s="65"/>
      <c r="F1" s="92"/>
      <c r="G1" s="92"/>
      <c r="H1" s="2"/>
    </row>
    <row r="2" spans="1:11" x14ac:dyDescent="0.3">
      <c r="A2" s="110" t="s">
        <v>74</v>
      </c>
      <c r="B2" s="111"/>
      <c r="C2" s="111"/>
      <c r="D2" s="111"/>
      <c r="E2" s="111"/>
      <c r="F2" s="112"/>
      <c r="G2" s="112"/>
      <c r="H2" s="76"/>
      <c r="I2" s="113" t="s">
        <v>73</v>
      </c>
      <c r="J2" s="79"/>
    </row>
    <row r="3" spans="1:11" ht="29.4" customHeight="1" x14ac:dyDescent="0.3">
      <c r="A3" s="94" t="s">
        <v>0</v>
      </c>
      <c r="B3" s="114" t="s">
        <v>56</v>
      </c>
      <c r="C3" s="114" t="s">
        <v>70</v>
      </c>
      <c r="D3" s="114"/>
      <c r="E3" s="114" t="s">
        <v>65</v>
      </c>
      <c r="F3" s="114"/>
      <c r="G3" s="114" t="s">
        <v>126</v>
      </c>
      <c r="H3" s="84" t="s">
        <v>2</v>
      </c>
      <c r="I3" s="114" t="s">
        <v>121</v>
      </c>
      <c r="J3" s="84" t="s">
        <v>2</v>
      </c>
    </row>
    <row r="4" spans="1:11" x14ac:dyDescent="0.3">
      <c r="A4" s="94"/>
      <c r="B4" s="114"/>
      <c r="C4" s="114"/>
      <c r="D4" s="114"/>
      <c r="E4" s="114"/>
      <c r="F4" s="114"/>
      <c r="G4" s="114"/>
      <c r="H4" s="84"/>
      <c r="I4" s="114"/>
      <c r="J4" s="84"/>
    </row>
    <row r="5" spans="1:11" x14ac:dyDescent="0.3">
      <c r="A5" s="98" t="s">
        <v>31</v>
      </c>
      <c r="B5" s="105">
        <v>8000</v>
      </c>
      <c r="C5" s="105">
        <v>15302.49</v>
      </c>
      <c r="D5" s="105"/>
      <c r="E5" s="105">
        <v>9500</v>
      </c>
      <c r="F5" s="105"/>
      <c r="G5" s="105">
        <v>12168.5</v>
      </c>
      <c r="H5" s="91"/>
      <c r="I5" s="115">
        <v>48000</v>
      </c>
      <c r="J5" s="85">
        <f>G12+E48</f>
        <v>37125.18</v>
      </c>
    </row>
    <row r="6" spans="1:11" x14ac:dyDescent="0.3">
      <c r="A6" s="94"/>
      <c r="B6" s="94"/>
      <c r="C6" s="94"/>
      <c r="D6" s="94"/>
      <c r="E6" s="94"/>
      <c r="F6" s="94"/>
      <c r="G6" s="94"/>
      <c r="H6" s="79"/>
      <c r="I6" s="94"/>
      <c r="J6" s="86"/>
    </row>
    <row r="7" spans="1:11" x14ac:dyDescent="0.3">
      <c r="A7" s="94"/>
      <c r="B7" s="83"/>
      <c r="C7" s="83"/>
      <c r="D7" s="83"/>
      <c r="E7" s="83"/>
      <c r="F7" s="83"/>
      <c r="G7" s="83"/>
      <c r="H7" s="84"/>
      <c r="I7" s="83"/>
      <c r="J7" s="84"/>
    </row>
    <row r="8" spans="1:11" ht="20.399999999999999" x14ac:dyDescent="0.3">
      <c r="A8" s="93" t="s">
        <v>3</v>
      </c>
      <c r="B8" s="107">
        <v>12750</v>
      </c>
      <c r="C8" s="83">
        <v>12750</v>
      </c>
      <c r="D8" s="83"/>
      <c r="E8" s="107">
        <v>12750</v>
      </c>
      <c r="F8" s="107"/>
      <c r="G8" s="107">
        <v>13000</v>
      </c>
      <c r="H8" s="77" t="s">
        <v>132</v>
      </c>
      <c r="I8" s="116">
        <v>13000</v>
      </c>
      <c r="J8" s="77" t="s">
        <v>148</v>
      </c>
    </row>
    <row r="9" spans="1:11" ht="14.4" x14ac:dyDescent="0.3">
      <c r="A9" s="93" t="s">
        <v>4</v>
      </c>
      <c r="B9" s="108">
        <v>75</v>
      </c>
      <c r="C9" s="83">
        <v>150</v>
      </c>
      <c r="D9" s="83"/>
      <c r="E9" s="108">
        <v>90</v>
      </c>
      <c r="F9" s="108"/>
      <c r="G9" s="108">
        <v>191.23</v>
      </c>
      <c r="H9" s="76" t="s">
        <v>130</v>
      </c>
      <c r="I9" s="108">
        <v>200</v>
      </c>
      <c r="J9" s="87"/>
      <c r="K9"/>
    </row>
    <row r="10" spans="1:11" ht="20.399999999999999" x14ac:dyDescent="0.3">
      <c r="A10" s="93" t="s">
        <v>5</v>
      </c>
      <c r="B10" s="108">
        <v>108</v>
      </c>
      <c r="C10" s="83">
        <v>18</v>
      </c>
      <c r="D10" s="83"/>
      <c r="E10" s="108">
        <v>108</v>
      </c>
      <c r="F10" s="108"/>
      <c r="G10" s="108">
        <v>0</v>
      </c>
      <c r="H10" s="76" t="s">
        <v>131</v>
      </c>
      <c r="I10" s="108" t="s">
        <v>23</v>
      </c>
      <c r="J10" s="87"/>
      <c r="K10"/>
    </row>
    <row r="11" spans="1:11" ht="14.4" x14ac:dyDescent="0.3">
      <c r="A11" s="93" t="s">
        <v>6</v>
      </c>
      <c r="B11" s="108">
        <v>500</v>
      </c>
      <c r="C11" s="83">
        <v>0</v>
      </c>
      <c r="D11" s="83"/>
      <c r="E11" s="108"/>
      <c r="F11" s="108"/>
      <c r="G11" s="108">
        <v>347.88</v>
      </c>
      <c r="H11" s="76" t="s">
        <v>149</v>
      </c>
      <c r="I11" s="108">
        <v>300</v>
      </c>
      <c r="J11" s="87"/>
      <c r="K11"/>
    </row>
    <row r="12" spans="1:11" ht="20.399999999999999" x14ac:dyDescent="0.3">
      <c r="A12" s="93" t="s">
        <v>125</v>
      </c>
      <c r="B12" s="108"/>
      <c r="C12" s="83"/>
      <c r="D12" s="83"/>
      <c r="E12" s="108"/>
      <c r="F12" s="108"/>
      <c r="G12" s="108">
        <v>33274.49</v>
      </c>
      <c r="H12" s="76" t="s">
        <v>128</v>
      </c>
      <c r="I12" s="108">
        <v>0</v>
      </c>
      <c r="J12" s="87"/>
      <c r="K12"/>
    </row>
    <row r="13" spans="1:11" ht="14.4" x14ac:dyDescent="0.3">
      <c r="A13" s="93" t="s">
        <v>127</v>
      </c>
      <c r="B13" s="108"/>
      <c r="C13" s="83"/>
      <c r="D13" s="83"/>
      <c r="E13" s="108"/>
      <c r="F13" s="108"/>
      <c r="G13" s="108">
        <v>500</v>
      </c>
      <c r="H13" s="76" t="s">
        <v>129</v>
      </c>
      <c r="I13" s="108">
        <v>0</v>
      </c>
      <c r="J13" s="87"/>
      <c r="K13"/>
    </row>
    <row r="14" spans="1:11" ht="14.4" x14ac:dyDescent="0.3">
      <c r="A14" s="93" t="s">
        <v>30</v>
      </c>
      <c r="B14" s="108"/>
      <c r="C14" s="83"/>
      <c r="D14" s="83"/>
      <c r="E14" s="108"/>
      <c r="F14" s="108"/>
      <c r="G14" s="108">
        <v>0</v>
      </c>
      <c r="H14" s="76"/>
      <c r="I14" s="108"/>
      <c r="J14" s="87"/>
      <c r="K14"/>
    </row>
    <row r="15" spans="1:11" ht="15" thickBot="1" x14ac:dyDescent="0.35">
      <c r="A15" s="94" t="s">
        <v>7</v>
      </c>
      <c r="B15" s="109">
        <f t="shared" ref="B15" si="0">SUM(B8:B11)</f>
        <v>13433</v>
      </c>
      <c r="C15" s="109">
        <f>SUM(C8:C14)</f>
        <v>12918</v>
      </c>
      <c r="D15" s="109"/>
      <c r="E15" s="109">
        <f t="shared" ref="E15" si="1">SUM(E8:E11)</f>
        <v>12948</v>
      </c>
      <c r="F15" s="109"/>
      <c r="G15" s="109">
        <f>SUM(G5:G14)</f>
        <v>59482.1</v>
      </c>
      <c r="H15" s="76"/>
      <c r="I15" s="109">
        <f>SUM(I8:I13)</f>
        <v>13500</v>
      </c>
      <c r="J15" s="87"/>
      <c r="K15"/>
    </row>
    <row r="16" spans="1:11" ht="15" thickTop="1" x14ac:dyDescent="0.3">
      <c r="A16" s="93"/>
      <c r="B16" s="83"/>
      <c r="C16" s="83"/>
      <c r="D16" s="83"/>
      <c r="E16" s="83"/>
      <c r="F16" s="83"/>
      <c r="G16" s="83"/>
      <c r="H16" s="76"/>
      <c r="I16" s="83"/>
      <c r="J16" s="87"/>
      <c r="K16"/>
    </row>
    <row r="17" spans="1:11" x14ac:dyDescent="0.3">
      <c r="A17" s="94" t="s">
        <v>8</v>
      </c>
      <c r="B17" s="101"/>
      <c r="C17" s="83"/>
      <c r="D17" s="83"/>
      <c r="E17" s="101"/>
      <c r="F17" s="101"/>
      <c r="G17" s="101"/>
      <c r="H17" s="76"/>
      <c r="I17" s="83"/>
      <c r="J17" s="87"/>
      <c r="K17" s="75"/>
    </row>
    <row r="18" spans="1:11" x14ac:dyDescent="0.3">
      <c r="A18" s="94" t="s">
        <v>9</v>
      </c>
      <c r="B18" s="102"/>
      <c r="C18" s="83"/>
      <c r="D18" s="83"/>
      <c r="E18" s="102"/>
      <c r="F18" s="102"/>
      <c r="G18" s="102"/>
      <c r="H18" s="76"/>
      <c r="I18" s="108"/>
      <c r="J18" s="87"/>
      <c r="K18" s="75"/>
    </row>
    <row r="19" spans="1:11" ht="21" thickBot="1" x14ac:dyDescent="0.35">
      <c r="A19" s="93" t="s">
        <v>10</v>
      </c>
      <c r="B19" s="102">
        <v>5869</v>
      </c>
      <c r="C19" s="83">
        <f>639.6+2973.33</f>
        <v>3612.93</v>
      </c>
      <c r="D19" s="83"/>
      <c r="E19" s="102">
        <v>5990.04</v>
      </c>
      <c r="F19" s="102"/>
      <c r="G19" s="102">
        <v>3607.41</v>
      </c>
      <c r="H19" s="78" t="s">
        <v>60</v>
      </c>
      <c r="I19" s="108">
        <v>6181</v>
      </c>
      <c r="J19" s="88" t="s">
        <v>133</v>
      </c>
      <c r="K19" s="75"/>
    </row>
    <row r="20" spans="1:11" ht="20.399999999999999" x14ac:dyDescent="0.3">
      <c r="A20" s="93" t="s">
        <v>11</v>
      </c>
      <c r="B20" s="102">
        <v>500</v>
      </c>
      <c r="C20" s="83">
        <v>0</v>
      </c>
      <c r="D20" s="83"/>
      <c r="E20" s="102">
        <v>500</v>
      </c>
      <c r="F20" s="102"/>
      <c r="G20" s="117">
        <v>0</v>
      </c>
      <c r="H20" s="76" t="s">
        <v>55</v>
      </c>
      <c r="I20" s="108">
        <v>500</v>
      </c>
      <c r="J20" s="76" t="s">
        <v>134</v>
      </c>
    </row>
    <row r="21" spans="1:11" ht="20.399999999999999" x14ac:dyDescent="0.3">
      <c r="A21" s="93" t="s">
        <v>12</v>
      </c>
      <c r="B21" s="102">
        <v>600</v>
      </c>
      <c r="C21" s="83">
        <v>399</v>
      </c>
      <c r="D21" s="83"/>
      <c r="E21" s="102">
        <v>400</v>
      </c>
      <c r="F21" s="102"/>
      <c r="G21" s="117">
        <v>100</v>
      </c>
      <c r="H21" s="76" t="s">
        <v>72</v>
      </c>
      <c r="I21" s="108">
        <v>400</v>
      </c>
      <c r="J21" s="76" t="s">
        <v>123</v>
      </c>
    </row>
    <row r="22" spans="1:11" ht="20.399999999999999" x14ac:dyDescent="0.3">
      <c r="A22" s="93" t="s">
        <v>13</v>
      </c>
      <c r="B22" s="102">
        <v>500</v>
      </c>
      <c r="C22" s="83">
        <v>432.69</v>
      </c>
      <c r="D22" s="83"/>
      <c r="E22" s="102">
        <v>450</v>
      </c>
      <c r="F22" s="102"/>
      <c r="G22" s="102">
        <v>378.51</v>
      </c>
      <c r="H22" s="76" t="s">
        <v>61</v>
      </c>
      <c r="I22" s="108">
        <v>600</v>
      </c>
      <c r="J22" s="76" t="s">
        <v>61</v>
      </c>
    </row>
    <row r="23" spans="1:11" ht="21" customHeight="1" x14ac:dyDescent="0.3">
      <c r="A23" s="95" t="s">
        <v>71</v>
      </c>
      <c r="B23" s="103">
        <v>300</v>
      </c>
      <c r="C23" s="103">
        <v>411.49</v>
      </c>
      <c r="D23" s="103"/>
      <c r="E23" s="103">
        <v>500</v>
      </c>
      <c r="F23" s="103"/>
      <c r="G23" s="118">
        <v>247.73</v>
      </c>
      <c r="H23" s="79" t="s">
        <v>68</v>
      </c>
      <c r="I23" s="83">
        <v>800</v>
      </c>
      <c r="J23" s="80" t="s">
        <v>124</v>
      </c>
    </row>
    <row r="24" spans="1:11" x14ac:dyDescent="0.3">
      <c r="A24" s="95" t="s">
        <v>138</v>
      </c>
      <c r="B24" s="103"/>
      <c r="C24" s="103"/>
      <c r="D24" s="103"/>
      <c r="E24" s="103"/>
      <c r="F24" s="103"/>
      <c r="G24" s="83"/>
      <c r="H24" s="76"/>
      <c r="I24" s="83">
        <v>47</v>
      </c>
      <c r="J24" s="80"/>
    </row>
    <row r="25" spans="1:11" x14ac:dyDescent="0.3">
      <c r="A25" s="93" t="s">
        <v>135</v>
      </c>
      <c r="B25" s="83"/>
      <c r="C25" s="83"/>
      <c r="D25" s="83"/>
      <c r="E25" s="83"/>
      <c r="F25" s="83"/>
      <c r="G25" s="83">
        <f>240+47</f>
        <v>287</v>
      </c>
      <c r="H25" s="76"/>
      <c r="I25" s="83">
        <v>340</v>
      </c>
      <c r="J25" s="80"/>
    </row>
    <row r="26" spans="1:11" ht="20.399999999999999" x14ac:dyDescent="0.3">
      <c r="A26" s="93" t="s">
        <v>62</v>
      </c>
      <c r="B26" s="83">
        <v>750</v>
      </c>
      <c r="C26" s="83">
        <v>384</v>
      </c>
      <c r="D26" s="83"/>
      <c r="E26" s="83">
        <v>350</v>
      </c>
      <c r="F26" s="83"/>
      <c r="G26" s="83">
        <v>384</v>
      </c>
      <c r="H26" s="76"/>
      <c r="I26" s="83">
        <v>400</v>
      </c>
      <c r="J26" s="76"/>
    </row>
    <row r="27" spans="1:11" x14ac:dyDescent="0.3">
      <c r="A27" s="93" t="s">
        <v>137</v>
      </c>
      <c r="B27" s="83"/>
      <c r="C27" s="83"/>
      <c r="D27" s="83"/>
      <c r="E27" s="83"/>
      <c r="F27" s="83"/>
      <c r="G27" s="83">
        <v>73.08</v>
      </c>
      <c r="H27" s="76"/>
      <c r="I27" s="83">
        <v>75</v>
      </c>
      <c r="J27" s="76"/>
    </row>
    <row r="28" spans="1:11" x14ac:dyDescent="0.3">
      <c r="A28" s="93" t="s">
        <v>136</v>
      </c>
      <c r="B28" s="83"/>
      <c r="C28" s="83"/>
      <c r="D28" s="83"/>
      <c r="E28" s="83">
        <v>90</v>
      </c>
      <c r="F28" s="83"/>
      <c r="G28" s="83">
        <v>90</v>
      </c>
      <c r="H28" s="76"/>
      <c r="I28" s="83">
        <v>90</v>
      </c>
      <c r="J28" s="76"/>
    </row>
    <row r="29" spans="1:11" x14ac:dyDescent="0.3">
      <c r="A29" s="94" t="s">
        <v>14</v>
      </c>
      <c r="B29" s="101"/>
      <c r="C29" s="83"/>
      <c r="D29" s="83"/>
      <c r="E29" s="101"/>
      <c r="F29" s="101"/>
      <c r="G29" s="101"/>
      <c r="H29" s="76"/>
      <c r="I29" s="101"/>
      <c r="J29" s="76"/>
    </row>
    <row r="30" spans="1:11" ht="15.6" customHeight="1" x14ac:dyDescent="0.3">
      <c r="A30" s="93" t="s">
        <v>15</v>
      </c>
      <c r="B30" s="101">
        <v>750</v>
      </c>
      <c r="C30" s="83">
        <v>700</v>
      </c>
      <c r="D30" s="83"/>
      <c r="E30" s="101">
        <v>750</v>
      </c>
      <c r="F30" s="101"/>
      <c r="G30" s="119">
        <v>550</v>
      </c>
      <c r="H30" s="80" t="s">
        <v>28</v>
      </c>
      <c r="I30" s="119">
        <v>700</v>
      </c>
      <c r="J30" s="80" t="s">
        <v>139</v>
      </c>
    </row>
    <row r="31" spans="1:11" ht="13.2" customHeight="1" x14ac:dyDescent="0.3">
      <c r="A31" s="93" t="s">
        <v>122</v>
      </c>
      <c r="B31" s="101">
        <v>150</v>
      </c>
      <c r="C31" s="83">
        <v>155</v>
      </c>
      <c r="D31" s="83"/>
      <c r="E31" s="101">
        <v>200</v>
      </c>
      <c r="F31" s="101"/>
      <c r="G31" s="101"/>
      <c r="H31" s="80"/>
      <c r="I31" s="86"/>
      <c r="J31" s="80"/>
    </row>
    <row r="32" spans="1:11" ht="21.6" customHeight="1" x14ac:dyDescent="0.3">
      <c r="A32" s="93" t="s">
        <v>147</v>
      </c>
      <c r="B32" s="101"/>
      <c r="C32" s="83"/>
      <c r="D32" s="83"/>
      <c r="E32" s="104"/>
      <c r="F32" s="104"/>
      <c r="G32" s="120">
        <v>36</v>
      </c>
      <c r="H32" s="80"/>
      <c r="I32" s="121">
        <v>72</v>
      </c>
      <c r="J32" s="80"/>
    </row>
    <row r="33" spans="1:10" x14ac:dyDescent="0.3">
      <c r="A33" s="93" t="s">
        <v>146</v>
      </c>
      <c r="B33" s="104"/>
      <c r="C33" s="83"/>
      <c r="D33" s="83"/>
      <c r="E33" s="104"/>
      <c r="F33" s="104"/>
      <c r="G33" s="104">
        <f>14.21+48.23</f>
        <v>62.44</v>
      </c>
      <c r="H33" s="80"/>
      <c r="I33" s="120">
        <v>100</v>
      </c>
      <c r="J33" s="76"/>
    </row>
    <row r="34" spans="1:10" x14ac:dyDescent="0.3">
      <c r="A34" s="94" t="s">
        <v>17</v>
      </c>
      <c r="B34" s="104"/>
      <c r="C34" s="83"/>
      <c r="D34" s="83"/>
      <c r="E34" s="104"/>
      <c r="F34" s="104"/>
      <c r="G34" s="104"/>
      <c r="H34" s="81"/>
      <c r="I34" s="120">
        <v>50</v>
      </c>
      <c r="J34" s="79"/>
    </row>
    <row r="35" spans="1:10" x14ac:dyDescent="0.3">
      <c r="A35" s="93" t="s">
        <v>18</v>
      </c>
      <c r="B35" s="83">
        <v>800</v>
      </c>
      <c r="C35" s="83">
        <v>0</v>
      </c>
      <c r="D35" s="83"/>
      <c r="E35" s="106">
        <v>800</v>
      </c>
      <c r="F35" s="106"/>
      <c r="G35" s="106"/>
      <c r="H35" s="80"/>
      <c r="I35" s="106">
        <v>0</v>
      </c>
      <c r="J35" s="76"/>
    </row>
    <row r="36" spans="1:10" x14ac:dyDescent="0.3">
      <c r="A36" s="93" t="s">
        <v>19</v>
      </c>
      <c r="B36" s="105">
        <v>300</v>
      </c>
      <c r="C36" s="83">
        <v>60.96</v>
      </c>
      <c r="D36" s="83"/>
      <c r="E36" s="106">
        <v>300</v>
      </c>
      <c r="F36" s="106"/>
      <c r="G36" s="106">
        <v>295.45999999999998</v>
      </c>
      <c r="H36" s="80"/>
      <c r="I36" s="106">
        <v>300</v>
      </c>
      <c r="J36" s="80"/>
    </row>
    <row r="37" spans="1:10" x14ac:dyDescent="0.3">
      <c r="A37" s="93" t="s">
        <v>64</v>
      </c>
      <c r="B37" s="106">
        <v>0</v>
      </c>
      <c r="C37" s="83">
        <v>500</v>
      </c>
      <c r="D37" s="83"/>
      <c r="E37" s="106">
        <v>0</v>
      </c>
      <c r="F37" s="106"/>
      <c r="G37" s="106">
        <v>500</v>
      </c>
      <c r="H37" s="76"/>
      <c r="I37" s="106">
        <v>1000</v>
      </c>
      <c r="J37" s="76" t="s">
        <v>140</v>
      </c>
    </row>
    <row r="38" spans="1:10" x14ac:dyDescent="0.3">
      <c r="A38" s="93"/>
      <c r="B38" s="83"/>
      <c r="C38" s="83"/>
      <c r="D38" s="83"/>
      <c r="E38" s="106"/>
      <c r="F38" s="106"/>
      <c r="G38" s="106"/>
      <c r="H38" s="76"/>
      <c r="I38" s="106"/>
      <c r="J38" s="76"/>
    </row>
    <row r="39" spans="1:10" x14ac:dyDescent="0.3">
      <c r="A39" s="94" t="s">
        <v>20</v>
      </c>
      <c r="B39" s="79"/>
      <c r="C39" s="83"/>
      <c r="D39" s="83"/>
      <c r="E39" s="83"/>
      <c r="F39" s="83"/>
      <c r="G39" s="83"/>
      <c r="H39" s="76"/>
      <c r="I39" s="83"/>
      <c r="J39" s="76"/>
    </row>
    <row r="40" spans="1:10" x14ac:dyDescent="0.3">
      <c r="A40" s="93" t="s">
        <v>141</v>
      </c>
      <c r="B40" s="122" t="s">
        <v>26</v>
      </c>
      <c r="C40" s="83">
        <v>0</v>
      </c>
      <c r="D40" s="83"/>
      <c r="E40" s="122" t="s">
        <v>140</v>
      </c>
      <c r="F40" s="122"/>
      <c r="G40" s="122"/>
      <c r="H40" s="77"/>
      <c r="I40" s="122" t="s">
        <v>140</v>
      </c>
      <c r="J40" s="77"/>
    </row>
    <row r="41" spans="1:10" x14ac:dyDescent="0.3">
      <c r="A41" s="93" t="s">
        <v>142</v>
      </c>
      <c r="B41" s="122"/>
      <c r="C41" s="122" t="s">
        <v>49</v>
      </c>
      <c r="D41" s="122"/>
      <c r="E41" s="122" t="s">
        <v>23</v>
      </c>
      <c r="F41" s="122"/>
      <c r="G41" s="122"/>
      <c r="H41" s="77"/>
      <c r="I41" s="122" t="s">
        <v>145</v>
      </c>
      <c r="J41" s="77"/>
    </row>
    <row r="42" spans="1:10" x14ac:dyDescent="0.3">
      <c r="A42" s="93" t="s">
        <v>144</v>
      </c>
      <c r="B42" s="122" t="s">
        <v>26</v>
      </c>
      <c r="C42" s="83"/>
      <c r="D42" s="83"/>
      <c r="E42" s="122" t="s">
        <v>26</v>
      </c>
      <c r="F42" s="122"/>
      <c r="G42" s="122"/>
      <c r="H42" s="76"/>
      <c r="I42" s="122" t="s">
        <v>145</v>
      </c>
      <c r="J42" s="76" t="s">
        <v>23</v>
      </c>
    </row>
    <row r="43" spans="1:10" ht="14.4" thickBot="1" x14ac:dyDescent="0.35">
      <c r="A43" s="94" t="s">
        <v>24</v>
      </c>
      <c r="B43" s="109">
        <f>SUM(B19:B42)</f>
        <v>10519</v>
      </c>
      <c r="C43" s="109">
        <f>SUM(C19:C42)</f>
        <v>6656.07</v>
      </c>
      <c r="D43" s="109"/>
      <c r="E43" s="109">
        <f t="shared" ref="D43:E43" si="2">SUM(E19:E42)</f>
        <v>10330.040000000001</v>
      </c>
      <c r="F43" s="123"/>
      <c r="G43" s="123">
        <f>SUM(G19:G42)</f>
        <v>6611.6299999999992</v>
      </c>
      <c r="H43" s="76"/>
      <c r="I43" s="109">
        <f>SUM(I19:I42)</f>
        <v>11655</v>
      </c>
      <c r="J43" s="76"/>
    </row>
    <row r="44" spans="1:10" ht="14.4" thickTop="1" x14ac:dyDescent="0.3">
      <c r="A44" s="96"/>
      <c r="B44" s="124"/>
      <c r="C44" s="101"/>
      <c r="D44" s="101"/>
      <c r="E44" s="124"/>
      <c r="F44" s="124"/>
      <c r="G44" s="124"/>
      <c r="H44" s="76"/>
      <c r="I44" s="124"/>
      <c r="J44" s="76"/>
    </row>
    <row r="45" spans="1:10" ht="30.6" customHeight="1" x14ac:dyDescent="0.3">
      <c r="A45" s="94" t="s">
        <v>33</v>
      </c>
      <c r="B45" s="122">
        <f>B15-B43</f>
        <v>2914</v>
      </c>
      <c r="C45" s="83"/>
      <c r="D45" s="83"/>
      <c r="E45" s="122">
        <f>E15-E43</f>
        <v>2617.9599999999991</v>
      </c>
      <c r="F45" s="122"/>
      <c r="G45" s="122"/>
      <c r="H45" s="79"/>
      <c r="I45" s="125">
        <f>I15-I43</f>
        <v>1845</v>
      </c>
      <c r="J45" s="79"/>
    </row>
    <row r="46" spans="1:10" ht="30.6" customHeight="1" x14ac:dyDescent="0.3">
      <c r="A46" s="94" t="s">
        <v>34</v>
      </c>
      <c r="B46" s="126">
        <f>B5+B45</f>
        <v>10914</v>
      </c>
      <c r="C46" s="83"/>
      <c r="D46" s="83"/>
      <c r="E46" s="126">
        <f>E5+E45</f>
        <v>12117.96</v>
      </c>
      <c r="F46" s="126"/>
      <c r="G46" s="126"/>
      <c r="H46" s="82"/>
      <c r="I46" s="126">
        <f>I5+I45</f>
        <v>49845</v>
      </c>
      <c r="J46" s="82"/>
    </row>
    <row r="47" spans="1:10" x14ac:dyDescent="0.3">
      <c r="A47" s="97" t="s">
        <v>32</v>
      </c>
      <c r="B47" s="124"/>
      <c r="C47" s="124"/>
      <c r="D47" s="124"/>
      <c r="E47" s="124"/>
      <c r="F47" s="124"/>
      <c r="G47" s="124"/>
      <c r="H47" s="78"/>
      <c r="I47" s="124"/>
      <c r="J47" s="78"/>
    </row>
    <row r="48" spans="1:10" x14ac:dyDescent="0.3">
      <c r="A48" s="98" t="s">
        <v>36</v>
      </c>
      <c r="B48" s="83">
        <v>3850.69</v>
      </c>
      <c r="C48" s="83"/>
      <c r="D48" s="83"/>
      <c r="E48" s="83">
        <v>3850.69</v>
      </c>
      <c r="F48" s="83"/>
      <c r="G48" s="83"/>
      <c r="H48" s="76" t="s">
        <v>38</v>
      </c>
      <c r="I48" s="127">
        <v>37125.18</v>
      </c>
      <c r="J48" s="89" t="s">
        <v>38</v>
      </c>
    </row>
    <row r="49" spans="1:10" x14ac:dyDescent="0.3">
      <c r="A49" s="98" t="s">
        <v>37</v>
      </c>
      <c r="B49" s="83">
        <f>B8/3</f>
        <v>4250</v>
      </c>
      <c r="C49" s="83"/>
      <c r="D49" s="83"/>
      <c r="E49" s="83">
        <f>E8/3</f>
        <v>4250</v>
      </c>
      <c r="F49" s="83"/>
      <c r="G49" s="83"/>
      <c r="H49" s="76" t="s">
        <v>45</v>
      </c>
      <c r="I49" s="128">
        <v>4300</v>
      </c>
      <c r="J49" s="90"/>
    </row>
    <row r="50" spans="1:10" ht="14.4" thickBot="1" x14ac:dyDescent="0.35">
      <c r="A50" s="83"/>
      <c r="B50" s="83"/>
      <c r="C50" s="83"/>
      <c r="D50" s="83"/>
      <c r="E50" s="83"/>
      <c r="F50" s="83"/>
      <c r="G50" s="83"/>
      <c r="H50" s="79"/>
      <c r="I50" s="83"/>
      <c r="J50" s="79"/>
    </row>
    <row r="51" spans="1:10" ht="14.4" thickBot="1" x14ac:dyDescent="0.35">
      <c r="A51" s="99" t="s">
        <v>35</v>
      </c>
      <c r="B51" s="129">
        <f>B46-B48-B49</f>
        <v>2813.3099999999995</v>
      </c>
      <c r="C51" s="124"/>
      <c r="D51" s="124"/>
      <c r="E51" s="129">
        <f>E46-E48-E49</f>
        <v>4017.2699999999986</v>
      </c>
      <c r="F51" s="129"/>
      <c r="G51" s="129"/>
      <c r="H51" s="83"/>
      <c r="I51" s="130">
        <f>I46-I48-I49</f>
        <v>8419.82</v>
      </c>
      <c r="J51" s="83"/>
    </row>
    <row r="52" spans="1:10" x14ac:dyDescent="0.3">
      <c r="A52" s="100"/>
      <c r="B52" s="124"/>
      <c r="C52" s="124"/>
      <c r="D52" s="124"/>
      <c r="E52" s="124"/>
      <c r="F52" s="124"/>
      <c r="G52" s="124"/>
      <c r="H52" s="76"/>
      <c r="I52" s="124"/>
      <c r="J52" s="76"/>
    </row>
    <row r="53" spans="1:10" ht="20.399999999999999" x14ac:dyDescent="0.3">
      <c r="A53" s="98" t="s">
        <v>40</v>
      </c>
      <c r="B53" s="83" t="s">
        <v>59</v>
      </c>
      <c r="C53" s="83"/>
      <c r="D53" s="83"/>
      <c r="E53" s="83">
        <v>10464.89</v>
      </c>
      <c r="F53" s="83"/>
      <c r="G53" s="83"/>
      <c r="H53" s="79" t="s">
        <v>39</v>
      </c>
      <c r="I53" s="83"/>
      <c r="J53" s="79" t="s">
        <v>143</v>
      </c>
    </row>
    <row r="54" spans="1:10" x14ac:dyDescent="0.3">
      <c r="A54" s="98"/>
      <c r="B54" s="83"/>
      <c r="C54" s="83"/>
      <c r="D54" s="83"/>
      <c r="E54" s="83"/>
      <c r="F54" s="83"/>
      <c r="G54" s="83"/>
      <c r="H54" s="79"/>
      <c r="I54" s="83"/>
      <c r="J54" s="79"/>
    </row>
    <row r="55" spans="1:10" ht="20.399999999999999" x14ac:dyDescent="0.3">
      <c r="A55" s="100" t="s">
        <v>41</v>
      </c>
      <c r="B55" s="100"/>
      <c r="C55" s="124"/>
      <c r="D55" s="124"/>
      <c r="E55" s="124"/>
      <c r="F55" s="124"/>
      <c r="G55" s="124"/>
      <c r="H55" s="76"/>
      <c r="I55" s="124"/>
      <c r="J55" s="76"/>
    </row>
    <row r="56" spans="1:10" x14ac:dyDescent="0.3">
      <c r="A56" s="79"/>
      <c r="B56" s="79"/>
      <c r="C56" s="131"/>
      <c r="D56" s="131"/>
      <c r="E56" s="131"/>
      <c r="F56" s="131"/>
      <c r="G56" s="131"/>
      <c r="H56" s="79"/>
      <c r="I56" s="79"/>
      <c r="J56" s="79"/>
    </row>
    <row r="57" spans="1:10" x14ac:dyDescent="0.3">
      <c r="A57" s="79"/>
      <c r="B57" s="79"/>
      <c r="C57" s="131"/>
      <c r="D57" s="131"/>
      <c r="E57" s="131"/>
      <c r="F57" s="131"/>
      <c r="G57" s="131"/>
      <c r="H57" s="79"/>
      <c r="I57" s="79"/>
      <c r="J57" s="79"/>
    </row>
    <row r="58" spans="1:10" x14ac:dyDescent="0.3">
      <c r="A58" s="79"/>
      <c r="B58" s="79"/>
      <c r="C58" s="131"/>
      <c r="D58" s="131"/>
      <c r="E58" s="131"/>
      <c r="F58" s="131"/>
      <c r="G58" s="131"/>
      <c r="H58" s="79"/>
      <c r="I58" s="79"/>
      <c r="J58" s="79"/>
    </row>
    <row r="59" spans="1:10" x14ac:dyDescent="0.3">
      <c r="A59" s="79"/>
      <c r="B59" s="79"/>
      <c r="C59" s="131"/>
      <c r="D59" s="131"/>
      <c r="E59" s="131"/>
      <c r="F59" s="131"/>
      <c r="G59" s="131"/>
      <c r="H59" s="79"/>
      <c r="I59" s="79"/>
      <c r="J59" s="79"/>
    </row>
  </sheetData>
  <mergeCells count="2">
    <mergeCell ref="A1:E1"/>
    <mergeCell ref="A2:E2"/>
  </mergeCells>
  <pageMargins left="0.23622047244094491" right="0.23622047244094491" top="0.74803149606299213" bottom="0.74803149606299213" header="0.31496062992125984" footer="0.31496062992125984"/>
  <pageSetup paperSize="9" scale="53" fitToWidth="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2024-25</vt:lpstr>
      <vt:lpstr>2025-2026</vt:lpstr>
      <vt:lpstr>CIL 23-24</vt:lpstr>
      <vt:lpstr>CIL 2024</vt:lpstr>
      <vt:lpstr>2026-2027</vt:lpstr>
      <vt:lpstr>'2024-25'!Print_Area</vt:lpstr>
      <vt:lpstr>'2025-2026'!Print_Area</vt:lpstr>
      <vt:lpstr>'CIL 23-24'!Print_Area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Wheeler</dc:creator>
  <cp:lastModifiedBy>Denise Corney</cp:lastModifiedBy>
  <cp:lastPrinted>2025-11-07T10:45:09Z</cp:lastPrinted>
  <dcterms:created xsi:type="dcterms:W3CDTF">2021-10-20T13:35:18Z</dcterms:created>
  <dcterms:modified xsi:type="dcterms:W3CDTF">2025-11-07T10:45:25Z</dcterms:modified>
</cp:coreProperties>
</file>